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xr:revisionPtr revIDLastSave="0" documentId="8_{9AF9B508-5156-4BB5-BBC6-F2DD45E66E5C}" xr6:coauthVersionLast="47" xr6:coauthVersionMax="47" xr10:uidLastSave="{00000000-0000-0000-0000-000000000000}"/>
  <bookViews>
    <workbookView xWindow="-120" yWindow="-120" windowWidth="20730" windowHeight="11760" tabRatio="865" xr2:uid="{00000000-000D-0000-FFFF-FFFF00000000}"/>
  </bookViews>
  <sheets>
    <sheet name="D1 Summary" sheetId="20" r:id="rId1"/>
    <sheet name="Scoring" sheetId="22" r:id="rId2"/>
    <sheet name="Rebounds" sheetId="34" r:id="rId3"/>
    <sheet name="Assists" sheetId="33" r:id="rId4"/>
    <sheet name="Steals" sheetId="35" r:id="rId5"/>
    <sheet name="Blocks" sheetId="36" r:id="rId6"/>
    <sheet name="Boston Realty" sheetId="31" r:id="rId7"/>
    <sheet name="Cathedral Station" sheetId="30" r:id="rId8"/>
    <sheet name="Club Cafe" sheetId="14" r:id="rId9"/>
    <sheet name="Crossfit 617" sheetId="38" r:id="rId10"/>
    <sheet name="dBar" sheetId="28" r:id="rId11"/>
    <sheet name="Dorchester Brewing" sheetId="29" r:id="rId12"/>
    <sheet name="Harp + Bard" sheetId="32" r:id="rId13"/>
    <sheet name="Playoffs" sheetId="37" r:id="rId14"/>
    <sheet name="Template" sheetId="23" r:id="rId15"/>
  </sheets>
  <definedNames>
    <definedName name="_xlnm._FilterDatabase" localSheetId="3" hidden="1">Assists!$B$5:$F$5</definedName>
    <definedName name="_xlnm._FilterDatabase" localSheetId="5" hidden="1">Blocks!$B$5:$F$5</definedName>
    <definedName name="_xlnm._FilterDatabase" localSheetId="2" hidden="1">Rebounds!$B$5:$F$5</definedName>
    <definedName name="_xlnm._FilterDatabase" localSheetId="1" hidden="1">Scoring!$A$5:$F$25</definedName>
    <definedName name="_xlnm._FilterDatabase" localSheetId="4" hidden="1">Steals!$B$5:$F$5</definedName>
    <definedName name="_xlnm.Print_Area" localSheetId="3">Assists!$A$1:$F$5</definedName>
    <definedName name="_xlnm.Print_Area" localSheetId="5">Blocks!$A$1:$F$5</definedName>
    <definedName name="_xlnm.Print_Area" localSheetId="6">'Boston Realty'!$A$135:$AH$155</definedName>
    <definedName name="_xlnm.Print_Area" localSheetId="7">'Cathedral Station'!$A$127:$AH$146</definedName>
    <definedName name="_xlnm.Print_Area" localSheetId="8">'Club Cafe'!$A$127:$AH$145</definedName>
    <definedName name="_xlnm.Print_Area" localSheetId="9">'Crossfit 617'!$A$127:$AH$145</definedName>
    <definedName name="_xlnm.Print_Area" localSheetId="0">'D1 Summary'!$A$1:$N$31</definedName>
    <definedName name="_xlnm.Print_Area" localSheetId="10">dBar!$A$131:$AH$150</definedName>
    <definedName name="_xlnm.Print_Area" localSheetId="11">'Dorchester Brewing'!$A$135:$Y$155</definedName>
    <definedName name="_xlnm.Print_Area" localSheetId="12">'Harp + Bard'!$A$126:$AH$145</definedName>
    <definedName name="_xlnm.Print_Area" localSheetId="13">Playoffs!$A$180:$M$201</definedName>
    <definedName name="_xlnm.Print_Area" localSheetId="2">Rebounds!$A$1:$F$5</definedName>
    <definedName name="_xlnm.Print_Area" localSheetId="1">Scoring!$A$1:$F$5</definedName>
    <definedName name="_xlnm.Print_Area" localSheetId="4">Steals!$A$1:$F$5</definedName>
    <definedName name="_xlnm.Print_Area" localSheetId="14">Template!$A$136:$AH$156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37" l="1"/>
  <c r="A141" i="37"/>
  <c r="A142" i="37"/>
  <c r="A143" i="37"/>
  <c r="A144" i="37"/>
  <c r="A145" i="37"/>
  <c r="A146" i="37"/>
  <c r="A147" i="37"/>
  <c r="A148" i="37"/>
  <c r="A140" i="37"/>
  <c r="A126" i="37"/>
  <c r="A127" i="37"/>
  <c r="A128" i="37"/>
  <c r="A129" i="37"/>
  <c r="A130" i="37"/>
  <c r="A131" i="37"/>
  <c r="A132" i="37"/>
  <c r="A133" i="37"/>
  <c r="A125" i="37"/>
  <c r="A119" i="37"/>
  <c r="A111" i="37"/>
  <c r="A112" i="37"/>
  <c r="A113" i="37"/>
  <c r="A114" i="37"/>
  <c r="A115" i="37"/>
  <c r="A116" i="37"/>
  <c r="A117" i="37"/>
  <c r="A118" i="37"/>
  <c r="A110" i="37"/>
  <c r="A96" i="37"/>
  <c r="A97" i="37"/>
  <c r="A98" i="37"/>
  <c r="A99" i="37"/>
  <c r="A100" i="37"/>
  <c r="A101" i="37"/>
  <c r="A102" i="37"/>
  <c r="A103" i="37"/>
  <c r="A95" i="37"/>
  <c r="A81" i="37"/>
  <c r="A82" i="37"/>
  <c r="A83" i="37"/>
  <c r="A84" i="37"/>
  <c r="A85" i="37"/>
  <c r="A86" i="37"/>
  <c r="A87" i="37"/>
  <c r="A88" i="37"/>
  <c r="A80" i="37"/>
  <c r="A66" i="37"/>
  <c r="A67" i="37"/>
  <c r="A68" i="37"/>
  <c r="A69" i="37"/>
  <c r="A70" i="37"/>
  <c r="A71" i="37"/>
  <c r="A72" i="37"/>
  <c r="A73" i="37"/>
  <c r="A65" i="37"/>
  <c r="A51" i="37"/>
  <c r="A52" i="37"/>
  <c r="A53" i="37"/>
  <c r="A54" i="37"/>
  <c r="A55" i="37"/>
  <c r="A56" i="37"/>
  <c r="A57" i="37"/>
  <c r="A58" i="37"/>
  <c r="A50" i="37"/>
  <c r="A36" i="37"/>
  <c r="A37" i="37"/>
  <c r="A38" i="37"/>
  <c r="A39" i="37"/>
  <c r="A40" i="37"/>
  <c r="A41" i="37"/>
  <c r="A42" i="37"/>
  <c r="A43" i="37"/>
  <c r="A35" i="37"/>
  <c r="A21" i="37"/>
  <c r="A22" i="37"/>
  <c r="A23" i="37"/>
  <c r="A24" i="37"/>
  <c r="A25" i="37"/>
  <c r="A26" i="37"/>
  <c r="A27" i="37"/>
  <c r="A28" i="37"/>
  <c r="A29" i="37"/>
  <c r="A20" i="37"/>
  <c r="A6" i="37"/>
  <c r="A7" i="37"/>
  <c r="A8" i="37"/>
  <c r="A9" i="37"/>
  <c r="A10" i="37"/>
  <c r="A11" i="37"/>
  <c r="A12" i="37"/>
  <c r="A13" i="37"/>
  <c r="A5" i="37"/>
  <c r="I188" i="37"/>
  <c r="E188" i="37"/>
  <c r="I187" i="37"/>
  <c r="E187" i="37"/>
  <c r="I186" i="37"/>
  <c r="E186" i="37"/>
  <c r="I185" i="37"/>
  <c r="E185" i="37"/>
  <c r="I184" i="37"/>
  <c r="E184" i="37"/>
  <c r="I183" i="37"/>
  <c r="E183" i="37"/>
  <c r="K30" i="37"/>
  <c r="J30" i="37"/>
  <c r="I30" i="37"/>
  <c r="H30" i="37"/>
  <c r="G30" i="37"/>
  <c r="F30" i="37"/>
  <c r="E30" i="37"/>
  <c r="D30" i="37"/>
  <c r="C30" i="37"/>
  <c r="B30" i="37"/>
  <c r="L28" i="37"/>
  <c r="L27" i="37"/>
  <c r="L26" i="37"/>
  <c r="L25" i="37"/>
  <c r="L24" i="37"/>
  <c r="L23" i="37"/>
  <c r="L22" i="37"/>
  <c r="L21" i="37"/>
  <c r="L20" i="37"/>
  <c r="K15" i="37"/>
  <c r="J15" i="37"/>
  <c r="I15" i="37"/>
  <c r="H15" i="37"/>
  <c r="G15" i="37"/>
  <c r="F15" i="37"/>
  <c r="E15" i="37"/>
  <c r="D15" i="37"/>
  <c r="C15" i="37"/>
  <c r="B15" i="37"/>
  <c r="L13" i="37"/>
  <c r="L12" i="37"/>
  <c r="L11" i="37"/>
  <c r="L10" i="37"/>
  <c r="L9" i="37"/>
  <c r="L8" i="37"/>
  <c r="L7" i="37"/>
  <c r="L6" i="37"/>
  <c r="L5" i="37"/>
  <c r="E16" i="37" l="1"/>
  <c r="E31" i="37"/>
  <c r="L30" i="37"/>
  <c r="N183" i="37" s="1"/>
  <c r="L15" i="37"/>
  <c r="L183" i="37" s="1"/>
  <c r="A87" i="32"/>
  <c r="L87" i="32"/>
  <c r="X87" i="32"/>
  <c r="A88" i="32"/>
  <c r="L88" i="32"/>
  <c r="X88" i="32"/>
  <c r="A89" i="32"/>
  <c r="L89" i="32"/>
  <c r="X89" i="32"/>
  <c r="A90" i="32"/>
  <c r="L90" i="32"/>
  <c r="X90" i="32"/>
  <c r="A91" i="32"/>
  <c r="L91" i="32"/>
  <c r="X91" i="32"/>
  <c r="A92" i="32"/>
  <c r="L92" i="32"/>
  <c r="X92" i="32"/>
  <c r="A93" i="32"/>
  <c r="L93" i="32"/>
  <c r="X93" i="32"/>
  <c r="A94" i="32"/>
  <c r="L94" i="32"/>
  <c r="X94" i="32"/>
  <c r="A95" i="32"/>
  <c r="L95" i="32"/>
  <c r="X95" i="32"/>
  <c r="A96" i="32"/>
  <c r="L96" i="32"/>
  <c r="X96" i="32"/>
  <c r="B97" i="32"/>
  <c r="C97" i="32"/>
  <c r="D97" i="32"/>
  <c r="E97" i="32"/>
  <c r="F97" i="32"/>
  <c r="G97" i="32"/>
  <c r="H97" i="32"/>
  <c r="I97" i="32"/>
  <c r="J97" i="32"/>
  <c r="K97" i="32"/>
  <c r="N97" i="32"/>
  <c r="O97" i="32"/>
  <c r="P97" i="32"/>
  <c r="Q97" i="32"/>
  <c r="R97" i="32"/>
  <c r="S97" i="32"/>
  <c r="T97" i="32"/>
  <c r="U97" i="32"/>
  <c r="V97" i="32"/>
  <c r="W97" i="32"/>
  <c r="E98" i="32"/>
  <c r="Q98" i="32"/>
  <c r="A101" i="32"/>
  <c r="L101" i="32"/>
  <c r="A102" i="32"/>
  <c r="L102" i="32"/>
  <c r="A103" i="32"/>
  <c r="L103" i="32"/>
  <c r="A104" i="32"/>
  <c r="L104" i="32"/>
  <c r="A105" i="32"/>
  <c r="L105" i="32"/>
  <c r="A106" i="32"/>
  <c r="L106" i="32"/>
  <c r="A107" i="32"/>
  <c r="L107" i="32"/>
  <c r="A108" i="32"/>
  <c r="L108" i="32"/>
  <c r="A109" i="32"/>
  <c r="L109" i="32"/>
  <c r="A110" i="32"/>
  <c r="L110" i="32"/>
  <c r="B111" i="32"/>
  <c r="C111" i="32"/>
  <c r="D111" i="32"/>
  <c r="E111" i="32"/>
  <c r="E112" i="32" s="1"/>
  <c r="F111" i="32"/>
  <c r="G111" i="32"/>
  <c r="H111" i="32"/>
  <c r="I111" i="32"/>
  <c r="J111" i="32"/>
  <c r="K111" i="32"/>
  <c r="C9" i="36"/>
  <c r="C8" i="35"/>
  <c r="C32" i="22"/>
  <c r="C9" i="34"/>
  <c r="C41" i="33"/>
  <c r="X51" i="29"/>
  <c r="L97" i="32" l="1"/>
  <c r="X97" i="32"/>
  <c r="L111" i="32"/>
  <c r="L46" i="38"/>
  <c r="B32" i="36" l="1"/>
  <c r="C32" i="36"/>
  <c r="C46" i="35"/>
  <c r="B46" i="35"/>
  <c r="C44" i="33"/>
  <c r="B44" i="33"/>
  <c r="C69" i="34"/>
  <c r="B69" i="34"/>
  <c r="C50" i="22"/>
  <c r="B50" i="22"/>
  <c r="X17" i="14"/>
  <c r="X19" i="14"/>
  <c r="X21" i="14"/>
  <c r="X22" i="14"/>
  <c r="X17" i="28"/>
  <c r="X19" i="28"/>
  <c r="X20" i="28"/>
  <c r="X23" i="28"/>
  <c r="X25" i="28"/>
  <c r="X17" i="30"/>
  <c r="X19" i="30"/>
  <c r="X21" i="30"/>
  <c r="X22" i="30"/>
  <c r="X23" i="30"/>
  <c r="X24" i="30"/>
  <c r="X17" i="32"/>
  <c r="X18" i="32"/>
  <c r="X19" i="32"/>
  <c r="X20" i="32"/>
  <c r="X22" i="32"/>
  <c r="X23" i="32"/>
  <c r="X24" i="32"/>
  <c r="X25" i="32"/>
  <c r="L17" i="29"/>
  <c r="L20" i="29"/>
  <c r="L22" i="29"/>
  <c r="L23" i="29"/>
  <c r="L25" i="29"/>
  <c r="X18" i="31"/>
  <c r="X22" i="31"/>
  <c r="X23" i="31"/>
  <c r="X24" i="31"/>
  <c r="X25" i="31"/>
  <c r="L144" i="28"/>
  <c r="L12" i="20" s="1"/>
  <c r="L3" i="14"/>
  <c r="L4" i="14"/>
  <c r="L5" i="14"/>
  <c r="L6" i="14"/>
  <c r="L7" i="14"/>
  <c r="L8" i="14"/>
  <c r="L9" i="14"/>
  <c r="L10" i="14"/>
  <c r="L11" i="14"/>
  <c r="L12" i="14"/>
  <c r="X3" i="14"/>
  <c r="X4" i="14"/>
  <c r="X5" i="14"/>
  <c r="X6" i="14"/>
  <c r="X7" i="14"/>
  <c r="X8" i="14"/>
  <c r="X9" i="14"/>
  <c r="X10" i="14"/>
  <c r="X11" i="14"/>
  <c r="X12" i="14"/>
  <c r="L17" i="14"/>
  <c r="L18" i="14"/>
  <c r="L19" i="14"/>
  <c r="L20" i="14"/>
  <c r="L21" i="14"/>
  <c r="L22" i="14"/>
  <c r="L23" i="14"/>
  <c r="L24" i="14"/>
  <c r="L25" i="14"/>
  <c r="L26" i="14"/>
  <c r="X18" i="14"/>
  <c r="X20" i="14"/>
  <c r="X23" i="14"/>
  <c r="X24" i="14"/>
  <c r="X25" i="14"/>
  <c r="X26" i="14"/>
  <c r="L31" i="14"/>
  <c r="L32" i="14"/>
  <c r="L33" i="14"/>
  <c r="L34" i="14"/>
  <c r="L35" i="14"/>
  <c r="L36" i="14"/>
  <c r="L37" i="14"/>
  <c r="L38" i="14"/>
  <c r="L39" i="14"/>
  <c r="L40" i="14"/>
  <c r="X31" i="14"/>
  <c r="X32" i="14"/>
  <c r="X33" i="14"/>
  <c r="X34" i="14"/>
  <c r="X35" i="14"/>
  <c r="X36" i="14"/>
  <c r="X37" i="14"/>
  <c r="X38" i="14"/>
  <c r="X39" i="14"/>
  <c r="X40" i="14"/>
  <c r="L45" i="14"/>
  <c r="L46" i="14"/>
  <c r="L47" i="14"/>
  <c r="L48" i="14"/>
  <c r="L49" i="14"/>
  <c r="L50" i="14"/>
  <c r="L51" i="14"/>
  <c r="L52" i="14"/>
  <c r="L53" i="14"/>
  <c r="L54" i="14"/>
  <c r="X45" i="14"/>
  <c r="X46" i="14"/>
  <c r="X47" i="14"/>
  <c r="X48" i="14"/>
  <c r="X49" i="14"/>
  <c r="X50" i="14"/>
  <c r="X51" i="14"/>
  <c r="X52" i="14"/>
  <c r="X53" i="14"/>
  <c r="X54" i="14"/>
  <c r="L59" i="14"/>
  <c r="L60" i="14"/>
  <c r="L61" i="14"/>
  <c r="L62" i="14"/>
  <c r="L63" i="14"/>
  <c r="L64" i="14"/>
  <c r="L65" i="14"/>
  <c r="L66" i="14"/>
  <c r="L67" i="14"/>
  <c r="L68" i="14"/>
  <c r="X59" i="14"/>
  <c r="X60" i="14"/>
  <c r="X61" i="14"/>
  <c r="X62" i="14"/>
  <c r="X63" i="14"/>
  <c r="X64" i="14"/>
  <c r="X65" i="14"/>
  <c r="X66" i="14"/>
  <c r="X67" i="14"/>
  <c r="X68" i="14"/>
  <c r="L73" i="14"/>
  <c r="L74" i="14"/>
  <c r="L75" i="14"/>
  <c r="L76" i="14"/>
  <c r="L77" i="14"/>
  <c r="L78" i="14"/>
  <c r="L79" i="14"/>
  <c r="L80" i="14"/>
  <c r="L81" i="14"/>
  <c r="L82" i="14"/>
  <c r="X73" i="14"/>
  <c r="X74" i="14"/>
  <c r="X75" i="14"/>
  <c r="X76" i="14"/>
  <c r="X77" i="14"/>
  <c r="X78" i="14"/>
  <c r="X79" i="14"/>
  <c r="X80" i="14"/>
  <c r="X81" i="14"/>
  <c r="X82" i="14"/>
  <c r="L87" i="14"/>
  <c r="L88" i="14"/>
  <c r="L89" i="14"/>
  <c r="L90" i="14"/>
  <c r="L91" i="14"/>
  <c r="L92" i="14"/>
  <c r="L93" i="14"/>
  <c r="L94" i="14"/>
  <c r="L95" i="14"/>
  <c r="L96" i="14"/>
  <c r="X87" i="14"/>
  <c r="X88" i="14"/>
  <c r="X89" i="14"/>
  <c r="X90" i="14"/>
  <c r="X91" i="14"/>
  <c r="X92" i="14"/>
  <c r="X93" i="14"/>
  <c r="X94" i="14"/>
  <c r="X95" i="14"/>
  <c r="X96" i="14"/>
  <c r="L101" i="14"/>
  <c r="L102" i="14"/>
  <c r="L103" i="14"/>
  <c r="L104" i="14"/>
  <c r="L105" i="14"/>
  <c r="L106" i="14"/>
  <c r="L107" i="14"/>
  <c r="L108" i="14"/>
  <c r="L109" i="14"/>
  <c r="L110" i="14"/>
  <c r="L3" i="29"/>
  <c r="L4" i="29"/>
  <c r="L5" i="29"/>
  <c r="L6" i="29"/>
  <c r="L7" i="29"/>
  <c r="L8" i="29"/>
  <c r="L9" i="29"/>
  <c r="L10" i="29"/>
  <c r="L11" i="29"/>
  <c r="L12" i="29"/>
  <c r="X3" i="29"/>
  <c r="X4" i="29"/>
  <c r="X5" i="29"/>
  <c r="X6" i="29"/>
  <c r="X7" i="29"/>
  <c r="X8" i="29"/>
  <c r="X9" i="29"/>
  <c r="X10" i="29"/>
  <c r="X11" i="29"/>
  <c r="X12" i="29"/>
  <c r="L18" i="29"/>
  <c r="L19" i="29"/>
  <c r="L21" i="29"/>
  <c r="L24" i="29"/>
  <c r="L26" i="29"/>
  <c r="X17" i="29"/>
  <c r="X18" i="29"/>
  <c r="X19" i="29"/>
  <c r="X20" i="29"/>
  <c r="X21" i="29"/>
  <c r="X22" i="29"/>
  <c r="X23" i="29"/>
  <c r="X24" i="29"/>
  <c r="X25" i="29"/>
  <c r="X26" i="29"/>
  <c r="L31" i="29"/>
  <c r="L32" i="29"/>
  <c r="L33" i="29"/>
  <c r="L34" i="29"/>
  <c r="L35" i="29"/>
  <c r="L36" i="29"/>
  <c r="L37" i="29"/>
  <c r="L38" i="29"/>
  <c r="L39" i="29"/>
  <c r="L40" i="29"/>
  <c r="X31" i="29"/>
  <c r="X32" i="29"/>
  <c r="X33" i="29"/>
  <c r="X34" i="29"/>
  <c r="X35" i="29"/>
  <c r="X36" i="29"/>
  <c r="X37" i="29"/>
  <c r="X38" i="29"/>
  <c r="X39" i="29"/>
  <c r="X40" i="29"/>
  <c r="L45" i="29"/>
  <c r="L46" i="29"/>
  <c r="L47" i="29"/>
  <c r="L48" i="29"/>
  <c r="L49" i="29"/>
  <c r="L50" i="29"/>
  <c r="L51" i="29"/>
  <c r="L52" i="29"/>
  <c r="L53" i="29"/>
  <c r="L54" i="29"/>
  <c r="X45" i="29"/>
  <c r="X46" i="29"/>
  <c r="X47" i="29"/>
  <c r="X48" i="29"/>
  <c r="X49" i="29"/>
  <c r="X50" i="29"/>
  <c r="X52" i="29"/>
  <c r="X53" i="29"/>
  <c r="X54" i="29"/>
  <c r="L59" i="29"/>
  <c r="L60" i="29"/>
  <c r="L61" i="29"/>
  <c r="L62" i="29"/>
  <c r="L63" i="29"/>
  <c r="L64" i="29"/>
  <c r="L65" i="29"/>
  <c r="L66" i="29"/>
  <c r="L67" i="29"/>
  <c r="L68" i="29"/>
  <c r="X59" i="29"/>
  <c r="X60" i="29"/>
  <c r="X61" i="29"/>
  <c r="X62" i="29"/>
  <c r="X63" i="29"/>
  <c r="X64" i="29"/>
  <c r="X65" i="29"/>
  <c r="X66" i="29"/>
  <c r="X67" i="29"/>
  <c r="X68" i="29"/>
  <c r="L73" i="29"/>
  <c r="L74" i="29"/>
  <c r="L75" i="29"/>
  <c r="L76" i="29"/>
  <c r="L77" i="29"/>
  <c r="L78" i="29"/>
  <c r="L79" i="29"/>
  <c r="L80" i="29"/>
  <c r="L81" i="29"/>
  <c r="L82" i="29"/>
  <c r="X73" i="29"/>
  <c r="X74" i="29"/>
  <c r="X75" i="29"/>
  <c r="X76" i="29"/>
  <c r="X77" i="29"/>
  <c r="X78" i="29"/>
  <c r="X79" i="29"/>
  <c r="X80" i="29"/>
  <c r="X81" i="29"/>
  <c r="X82" i="29"/>
  <c r="L87" i="29"/>
  <c r="L88" i="29"/>
  <c r="L89" i="29"/>
  <c r="L90" i="29"/>
  <c r="L91" i="29"/>
  <c r="L92" i="29"/>
  <c r="L93" i="29"/>
  <c r="L94" i="29"/>
  <c r="L95" i="29"/>
  <c r="L96" i="29"/>
  <c r="X87" i="29"/>
  <c r="X88" i="29"/>
  <c r="X89" i="29"/>
  <c r="X90" i="29"/>
  <c r="X91" i="29"/>
  <c r="X92" i="29"/>
  <c r="X93" i="29"/>
  <c r="X94" i="29"/>
  <c r="X95" i="29"/>
  <c r="X96" i="29"/>
  <c r="L101" i="29"/>
  <c r="L102" i="29"/>
  <c r="L103" i="29"/>
  <c r="L104" i="29"/>
  <c r="L105" i="29"/>
  <c r="L106" i="29"/>
  <c r="L107" i="29"/>
  <c r="L108" i="29"/>
  <c r="L109" i="29"/>
  <c r="L110" i="29"/>
  <c r="L3" i="32"/>
  <c r="L4" i="32"/>
  <c r="L5" i="32"/>
  <c r="L6" i="32"/>
  <c r="L7" i="32"/>
  <c r="L8" i="32"/>
  <c r="L9" i="32"/>
  <c r="L10" i="32"/>
  <c r="L11" i="32"/>
  <c r="X3" i="32"/>
  <c r="X4" i="32"/>
  <c r="X5" i="32"/>
  <c r="X6" i="32"/>
  <c r="X7" i="32"/>
  <c r="X8" i="32"/>
  <c r="X9" i="32"/>
  <c r="X10" i="32"/>
  <c r="X11" i="32"/>
  <c r="L17" i="32"/>
  <c r="L18" i="32"/>
  <c r="L19" i="32"/>
  <c r="L20" i="32"/>
  <c r="L21" i="32"/>
  <c r="L22" i="32"/>
  <c r="L23" i="32"/>
  <c r="L24" i="32"/>
  <c r="L25" i="32"/>
  <c r="X21" i="32"/>
  <c r="L31" i="32"/>
  <c r="L32" i="32"/>
  <c r="L33" i="32"/>
  <c r="L34" i="32"/>
  <c r="L35" i="32"/>
  <c r="L36" i="32"/>
  <c r="L37" i="32"/>
  <c r="L38" i="32"/>
  <c r="L39" i="32"/>
  <c r="X31" i="32"/>
  <c r="X32" i="32"/>
  <c r="X33" i="32"/>
  <c r="X34" i="32"/>
  <c r="X35" i="32"/>
  <c r="X36" i="32"/>
  <c r="X37" i="32"/>
  <c r="X38" i="32"/>
  <c r="X39" i="32"/>
  <c r="L45" i="32"/>
  <c r="L46" i="32"/>
  <c r="L47" i="32"/>
  <c r="L48" i="32"/>
  <c r="L49" i="32"/>
  <c r="L50" i="32"/>
  <c r="L51" i="32"/>
  <c r="L52" i="32"/>
  <c r="L53" i="32"/>
  <c r="L54" i="32"/>
  <c r="X45" i="32"/>
  <c r="X46" i="32"/>
  <c r="X47" i="32"/>
  <c r="X48" i="32"/>
  <c r="X49" i="32"/>
  <c r="X50" i="32"/>
  <c r="X51" i="32"/>
  <c r="X52" i="32"/>
  <c r="X53" i="32"/>
  <c r="X54" i="32"/>
  <c r="L59" i="32"/>
  <c r="L60" i="32"/>
  <c r="L61" i="32"/>
  <c r="L62" i="32"/>
  <c r="L63" i="32"/>
  <c r="L64" i="32"/>
  <c r="L65" i="32"/>
  <c r="L66" i="32"/>
  <c r="L67" i="32"/>
  <c r="L68" i="32"/>
  <c r="X59" i="32"/>
  <c r="X60" i="32"/>
  <c r="X61" i="32"/>
  <c r="X62" i="32"/>
  <c r="X63" i="32"/>
  <c r="X64" i="32"/>
  <c r="X65" i="32"/>
  <c r="X66" i="32"/>
  <c r="X67" i="32"/>
  <c r="X68" i="32"/>
  <c r="L73" i="32"/>
  <c r="L74" i="32"/>
  <c r="L75" i="32"/>
  <c r="L76" i="32"/>
  <c r="L77" i="32"/>
  <c r="L78" i="32"/>
  <c r="L79" i="32"/>
  <c r="L80" i="32"/>
  <c r="L81" i="32"/>
  <c r="L82" i="32"/>
  <c r="X73" i="32"/>
  <c r="X74" i="32"/>
  <c r="X75" i="32"/>
  <c r="X76" i="32"/>
  <c r="X77" i="32"/>
  <c r="X78" i="32"/>
  <c r="X79" i="32"/>
  <c r="X80" i="32"/>
  <c r="X81" i="32"/>
  <c r="X82" i="32"/>
  <c r="L3" i="31"/>
  <c r="L4" i="31"/>
  <c r="L5" i="31"/>
  <c r="L6" i="31"/>
  <c r="L7" i="31"/>
  <c r="L8" i="31"/>
  <c r="L9" i="31"/>
  <c r="L10" i="31"/>
  <c r="L11" i="31"/>
  <c r="L12" i="31"/>
  <c r="X3" i="31"/>
  <c r="X4" i="31"/>
  <c r="X5" i="31"/>
  <c r="X6" i="31"/>
  <c r="X7" i="31"/>
  <c r="X8" i="31"/>
  <c r="X9" i="31"/>
  <c r="X10" i="31"/>
  <c r="X11" i="31"/>
  <c r="X12" i="31"/>
  <c r="L17" i="31"/>
  <c r="L18" i="31"/>
  <c r="L19" i="31"/>
  <c r="L20" i="31"/>
  <c r="L21" i="31"/>
  <c r="L22" i="31"/>
  <c r="L23" i="31"/>
  <c r="L24" i="31"/>
  <c r="L25" i="31"/>
  <c r="L26" i="31"/>
  <c r="X17" i="31"/>
  <c r="X19" i="31"/>
  <c r="X20" i="31"/>
  <c r="X21" i="31"/>
  <c r="X26" i="31"/>
  <c r="L31" i="31"/>
  <c r="L32" i="31"/>
  <c r="L33" i="31"/>
  <c r="L34" i="31"/>
  <c r="L35" i="31"/>
  <c r="L36" i="31"/>
  <c r="L37" i="31"/>
  <c r="L38" i="31"/>
  <c r="L39" i="31"/>
  <c r="L40" i="31"/>
  <c r="X31" i="31"/>
  <c r="X32" i="31"/>
  <c r="X33" i="31"/>
  <c r="X34" i="31"/>
  <c r="X35" i="31"/>
  <c r="X36" i="31"/>
  <c r="X37" i="31"/>
  <c r="X38" i="31"/>
  <c r="X39" i="31"/>
  <c r="X40" i="31"/>
  <c r="L45" i="31"/>
  <c r="L46" i="31"/>
  <c r="L47" i="31"/>
  <c r="L48" i="31"/>
  <c r="L49" i="31"/>
  <c r="L50" i="31"/>
  <c r="L51" i="31"/>
  <c r="L52" i="31"/>
  <c r="L53" i="31"/>
  <c r="L54" i="31"/>
  <c r="X45" i="31"/>
  <c r="X46" i="31"/>
  <c r="X47" i="31"/>
  <c r="X48" i="31"/>
  <c r="X49" i="31"/>
  <c r="X50" i="31"/>
  <c r="X51" i="31"/>
  <c r="X52" i="31"/>
  <c r="X53" i="31"/>
  <c r="X54" i="31"/>
  <c r="L59" i="31"/>
  <c r="L60" i="31"/>
  <c r="L61" i="31"/>
  <c r="L62" i="31"/>
  <c r="L63" i="31"/>
  <c r="L64" i="31"/>
  <c r="L65" i="31"/>
  <c r="L66" i="31"/>
  <c r="L67" i="31"/>
  <c r="L68" i="31"/>
  <c r="X59" i="31"/>
  <c r="X60" i="31"/>
  <c r="X61" i="31"/>
  <c r="X62" i="31"/>
  <c r="X63" i="31"/>
  <c r="X64" i="31"/>
  <c r="X65" i="31"/>
  <c r="X66" i="31"/>
  <c r="X67" i="31"/>
  <c r="X68" i="31"/>
  <c r="L73" i="31"/>
  <c r="L74" i="31"/>
  <c r="L75" i="31"/>
  <c r="L76" i="31"/>
  <c r="L77" i="31"/>
  <c r="L78" i="31"/>
  <c r="L79" i="31"/>
  <c r="L80" i="31"/>
  <c r="L81" i="31"/>
  <c r="L82" i="31"/>
  <c r="X73" i="31"/>
  <c r="X74" i="31"/>
  <c r="X75" i="31"/>
  <c r="X76" i="31"/>
  <c r="X77" i="31"/>
  <c r="X78" i="31"/>
  <c r="X79" i="31"/>
  <c r="X80" i="31"/>
  <c r="X81" i="31"/>
  <c r="X82" i="31"/>
  <c r="L87" i="31"/>
  <c r="L88" i="31"/>
  <c r="L89" i="31"/>
  <c r="L90" i="31"/>
  <c r="L91" i="31"/>
  <c r="L92" i="31"/>
  <c r="L93" i="31"/>
  <c r="L94" i="31"/>
  <c r="L95" i="31"/>
  <c r="L96" i="31"/>
  <c r="X87" i="31"/>
  <c r="X88" i="31"/>
  <c r="X89" i="31"/>
  <c r="X90" i="31"/>
  <c r="X91" i="31"/>
  <c r="X92" i="31"/>
  <c r="X93" i="31"/>
  <c r="X94" i="31"/>
  <c r="X95" i="31"/>
  <c r="X96" i="31"/>
  <c r="L101" i="31"/>
  <c r="L102" i="31"/>
  <c r="L103" i="31"/>
  <c r="L104" i="31"/>
  <c r="L105" i="31"/>
  <c r="L106" i="31"/>
  <c r="L107" i="31"/>
  <c r="L108" i="31"/>
  <c r="L109" i="31"/>
  <c r="L110" i="31"/>
  <c r="L3" i="30"/>
  <c r="L4" i="30"/>
  <c r="L5" i="30"/>
  <c r="L6" i="30"/>
  <c r="L7" i="30"/>
  <c r="L8" i="30"/>
  <c r="L9" i="30"/>
  <c r="L10" i="30"/>
  <c r="L11" i="30"/>
  <c r="L12" i="30"/>
  <c r="X3" i="30"/>
  <c r="X4" i="30"/>
  <c r="X5" i="30"/>
  <c r="X6" i="30"/>
  <c r="X7" i="30"/>
  <c r="X8" i="30"/>
  <c r="X9" i="30"/>
  <c r="X10" i="30"/>
  <c r="X11" i="30"/>
  <c r="X12" i="30"/>
  <c r="L17" i="30"/>
  <c r="L18" i="30"/>
  <c r="L19" i="30"/>
  <c r="L20" i="30"/>
  <c r="L21" i="30"/>
  <c r="L22" i="30"/>
  <c r="L23" i="30"/>
  <c r="L24" i="30"/>
  <c r="L25" i="30"/>
  <c r="L26" i="30"/>
  <c r="X18" i="30"/>
  <c r="X20" i="30"/>
  <c r="X25" i="30"/>
  <c r="X26" i="30"/>
  <c r="L31" i="30"/>
  <c r="L32" i="30"/>
  <c r="L33" i="30"/>
  <c r="L34" i="30"/>
  <c r="L35" i="30"/>
  <c r="L36" i="30"/>
  <c r="L37" i="30"/>
  <c r="L38" i="30"/>
  <c r="L39" i="30"/>
  <c r="L40" i="30"/>
  <c r="X31" i="30"/>
  <c r="X32" i="30"/>
  <c r="X33" i="30"/>
  <c r="X34" i="30"/>
  <c r="X35" i="30"/>
  <c r="X36" i="30"/>
  <c r="X37" i="30"/>
  <c r="X38" i="30"/>
  <c r="X39" i="30"/>
  <c r="X40" i="30"/>
  <c r="L45" i="30"/>
  <c r="L46" i="30"/>
  <c r="L47" i="30"/>
  <c r="L48" i="30"/>
  <c r="L49" i="30"/>
  <c r="L50" i="30"/>
  <c r="L51" i="30"/>
  <c r="L52" i="30"/>
  <c r="L53" i="30"/>
  <c r="L54" i="30"/>
  <c r="X45" i="30"/>
  <c r="X46" i="30"/>
  <c r="X47" i="30"/>
  <c r="X48" i="30"/>
  <c r="X49" i="30"/>
  <c r="X50" i="30"/>
  <c r="X51" i="30"/>
  <c r="X52" i="30"/>
  <c r="X53" i="30"/>
  <c r="X54" i="30"/>
  <c r="L59" i="30"/>
  <c r="L60" i="30"/>
  <c r="L61" i="30"/>
  <c r="L62" i="30"/>
  <c r="L63" i="30"/>
  <c r="L64" i="30"/>
  <c r="L65" i="30"/>
  <c r="L66" i="30"/>
  <c r="L67" i="30"/>
  <c r="L69" i="30" s="1"/>
  <c r="R133" i="30" s="1"/>
  <c r="L68" i="30"/>
  <c r="X59" i="30"/>
  <c r="X60" i="30"/>
  <c r="X61" i="30"/>
  <c r="X62" i="30"/>
  <c r="X63" i="30"/>
  <c r="X64" i="30"/>
  <c r="X65" i="30"/>
  <c r="X66" i="30"/>
  <c r="X67" i="30"/>
  <c r="X68" i="30"/>
  <c r="L73" i="30"/>
  <c r="L74" i="30"/>
  <c r="L75" i="30"/>
  <c r="L76" i="30"/>
  <c r="L77" i="30"/>
  <c r="L78" i="30"/>
  <c r="L79" i="30"/>
  <c r="L80" i="30"/>
  <c r="L81" i="30"/>
  <c r="L82" i="30"/>
  <c r="X73" i="30"/>
  <c r="X74" i="30"/>
  <c r="X75" i="30"/>
  <c r="X76" i="30"/>
  <c r="X77" i="30"/>
  <c r="X78" i="30"/>
  <c r="X79" i="30"/>
  <c r="X80" i="30"/>
  <c r="X81" i="30"/>
  <c r="X82" i="30"/>
  <c r="L87" i="30"/>
  <c r="L88" i="30"/>
  <c r="L89" i="30"/>
  <c r="L90" i="30"/>
  <c r="L91" i="30"/>
  <c r="L92" i="30"/>
  <c r="L93" i="30"/>
  <c r="L94" i="30"/>
  <c r="L95" i="30"/>
  <c r="L96" i="30"/>
  <c r="X87" i="30"/>
  <c r="X88" i="30"/>
  <c r="X89" i="30"/>
  <c r="X90" i="30"/>
  <c r="X91" i="30"/>
  <c r="X92" i="30"/>
  <c r="X93" i="30"/>
  <c r="X94" i="30"/>
  <c r="X95" i="30"/>
  <c r="X96" i="30"/>
  <c r="L101" i="30"/>
  <c r="L102" i="30"/>
  <c r="L103" i="30"/>
  <c r="L104" i="30"/>
  <c r="L105" i="30"/>
  <c r="L106" i="30"/>
  <c r="L107" i="30"/>
  <c r="L108" i="30"/>
  <c r="L109" i="30"/>
  <c r="L110" i="30"/>
  <c r="L17" i="28"/>
  <c r="L19" i="28"/>
  <c r="L20" i="28"/>
  <c r="L21" i="28"/>
  <c r="L22" i="28"/>
  <c r="L23" i="28"/>
  <c r="L25" i="28"/>
  <c r="L18" i="28"/>
  <c r="L24" i="28"/>
  <c r="L26" i="28"/>
  <c r="L3" i="28"/>
  <c r="L4" i="28"/>
  <c r="L5" i="28"/>
  <c r="L6" i="28"/>
  <c r="L7" i="28"/>
  <c r="L8" i="28"/>
  <c r="L9" i="28"/>
  <c r="L10" i="28"/>
  <c r="L11" i="28"/>
  <c r="L12" i="28"/>
  <c r="X3" i="28"/>
  <c r="X4" i="28"/>
  <c r="X5" i="28"/>
  <c r="X6" i="28"/>
  <c r="X7" i="28"/>
  <c r="X8" i="28"/>
  <c r="X9" i="28"/>
  <c r="X10" i="28"/>
  <c r="X11" i="28"/>
  <c r="X12" i="28"/>
  <c r="X18" i="28"/>
  <c r="X21" i="28"/>
  <c r="X22" i="28"/>
  <c r="X24" i="28"/>
  <c r="X26" i="28"/>
  <c r="L31" i="28"/>
  <c r="L32" i="28"/>
  <c r="L33" i="28"/>
  <c r="L34" i="28"/>
  <c r="L35" i="28"/>
  <c r="L36" i="28"/>
  <c r="L37" i="28"/>
  <c r="L38" i="28"/>
  <c r="L39" i="28"/>
  <c r="L40" i="28"/>
  <c r="X31" i="28"/>
  <c r="X32" i="28"/>
  <c r="X33" i="28"/>
  <c r="X34" i="28"/>
  <c r="X35" i="28"/>
  <c r="X36" i="28"/>
  <c r="X37" i="28"/>
  <c r="X38" i="28"/>
  <c r="X39" i="28"/>
  <c r="X40" i="28"/>
  <c r="L45" i="28"/>
  <c r="L46" i="28"/>
  <c r="L47" i="28"/>
  <c r="L48" i="28"/>
  <c r="L49" i="28"/>
  <c r="L50" i="28"/>
  <c r="L51" i="28"/>
  <c r="L52" i="28"/>
  <c r="L53" i="28"/>
  <c r="L54" i="28"/>
  <c r="X45" i="28"/>
  <c r="X46" i="28"/>
  <c r="X47" i="28"/>
  <c r="X48" i="28"/>
  <c r="X49" i="28"/>
  <c r="X50" i="28"/>
  <c r="X51" i="28"/>
  <c r="X52" i="28"/>
  <c r="X53" i="28"/>
  <c r="X54" i="28"/>
  <c r="L59" i="28"/>
  <c r="L60" i="28"/>
  <c r="L61" i="28"/>
  <c r="L62" i="28"/>
  <c r="L63" i="28"/>
  <c r="L64" i="28"/>
  <c r="L65" i="28"/>
  <c r="L66" i="28"/>
  <c r="L67" i="28"/>
  <c r="L68" i="28"/>
  <c r="X59" i="28"/>
  <c r="X60" i="28"/>
  <c r="X61" i="28"/>
  <c r="X62" i="28"/>
  <c r="X63" i="28"/>
  <c r="X64" i="28"/>
  <c r="X65" i="28"/>
  <c r="X66" i="28"/>
  <c r="X67" i="28"/>
  <c r="X68" i="28"/>
  <c r="L73" i="28"/>
  <c r="L74" i="28"/>
  <c r="L75" i="28"/>
  <c r="L76" i="28"/>
  <c r="L77" i="28"/>
  <c r="L78" i="28"/>
  <c r="L79" i="28"/>
  <c r="L80" i="28"/>
  <c r="L81" i="28"/>
  <c r="L82" i="28"/>
  <c r="X73" i="28"/>
  <c r="X74" i="28"/>
  <c r="X75" i="28"/>
  <c r="X76" i="28"/>
  <c r="X77" i="28"/>
  <c r="X78" i="28"/>
  <c r="X79" i="28"/>
  <c r="X80" i="28"/>
  <c r="X81" i="28"/>
  <c r="X82" i="28"/>
  <c r="L87" i="28"/>
  <c r="L88" i="28"/>
  <c r="L89" i="28"/>
  <c r="L90" i="28"/>
  <c r="L91" i="28"/>
  <c r="L92" i="28"/>
  <c r="L93" i="28"/>
  <c r="L94" i="28"/>
  <c r="L95" i="28"/>
  <c r="L96" i="28"/>
  <c r="X87" i="28"/>
  <c r="X88" i="28"/>
  <c r="X89" i="28"/>
  <c r="X90" i="28"/>
  <c r="X91" i="28"/>
  <c r="X92" i="28"/>
  <c r="X93" i="28"/>
  <c r="X94" i="28"/>
  <c r="X95" i="28"/>
  <c r="X96" i="28"/>
  <c r="L101" i="28"/>
  <c r="L102" i="28"/>
  <c r="L103" i="28"/>
  <c r="L104" i="28"/>
  <c r="L105" i="28"/>
  <c r="L106" i="28"/>
  <c r="L107" i="28"/>
  <c r="L108" i="28"/>
  <c r="L109" i="28"/>
  <c r="L110" i="28"/>
  <c r="L17" i="38"/>
  <c r="L20" i="38"/>
  <c r="L21" i="38"/>
  <c r="L22" i="38"/>
  <c r="L25" i="38"/>
  <c r="L18" i="38"/>
  <c r="L19" i="38"/>
  <c r="L23" i="38"/>
  <c r="L24" i="38"/>
  <c r="L26" i="38"/>
  <c r="L3" i="38"/>
  <c r="L4" i="38"/>
  <c r="L5" i="38"/>
  <c r="L6" i="38"/>
  <c r="L7" i="38"/>
  <c r="L8" i="38"/>
  <c r="L9" i="38"/>
  <c r="L10" i="38"/>
  <c r="L11" i="38"/>
  <c r="L12" i="38"/>
  <c r="X3" i="38"/>
  <c r="X4" i="38"/>
  <c r="X5" i="38"/>
  <c r="X6" i="38"/>
  <c r="X7" i="38"/>
  <c r="X8" i="38"/>
  <c r="X9" i="38"/>
  <c r="X10" i="38"/>
  <c r="X11" i="38"/>
  <c r="X12" i="38"/>
  <c r="X17" i="38"/>
  <c r="X18" i="38"/>
  <c r="X19" i="38"/>
  <c r="X20" i="38"/>
  <c r="X21" i="38"/>
  <c r="X22" i="38"/>
  <c r="X23" i="38"/>
  <c r="X24" i="38"/>
  <c r="X25" i="38"/>
  <c r="X26" i="38"/>
  <c r="L31" i="38"/>
  <c r="L32" i="38"/>
  <c r="L33" i="38"/>
  <c r="L34" i="38"/>
  <c r="L35" i="38"/>
  <c r="L36" i="38"/>
  <c r="L37" i="38"/>
  <c r="L38" i="38"/>
  <c r="L39" i="38"/>
  <c r="L40" i="38"/>
  <c r="X31" i="38"/>
  <c r="X32" i="38"/>
  <c r="X33" i="38"/>
  <c r="X34" i="38"/>
  <c r="X35" i="38"/>
  <c r="X36" i="38"/>
  <c r="X37" i="38"/>
  <c r="X38" i="38"/>
  <c r="X39" i="38"/>
  <c r="X40" i="38"/>
  <c r="L45" i="38"/>
  <c r="L47" i="38"/>
  <c r="L48" i="38"/>
  <c r="L49" i="38"/>
  <c r="L50" i="38"/>
  <c r="L51" i="38"/>
  <c r="L52" i="38"/>
  <c r="L53" i="38"/>
  <c r="L54" i="38"/>
  <c r="L59" i="38"/>
  <c r="L60" i="38"/>
  <c r="L61" i="38"/>
  <c r="L62" i="38"/>
  <c r="L63" i="38"/>
  <c r="L64" i="38"/>
  <c r="L65" i="38"/>
  <c r="L66" i="38"/>
  <c r="L67" i="38"/>
  <c r="L68" i="38"/>
  <c r="X59" i="38"/>
  <c r="X60" i="38"/>
  <c r="X61" i="38"/>
  <c r="X62" i="38"/>
  <c r="X63" i="38"/>
  <c r="X64" i="38"/>
  <c r="X65" i="38"/>
  <c r="X66" i="38"/>
  <c r="X67" i="38"/>
  <c r="X68" i="38"/>
  <c r="L73" i="38"/>
  <c r="L74" i="38"/>
  <c r="L75" i="38"/>
  <c r="L76" i="38"/>
  <c r="L77" i="38"/>
  <c r="L78" i="38"/>
  <c r="L79" i="38"/>
  <c r="L80" i="38"/>
  <c r="L81" i="38"/>
  <c r="L82" i="38"/>
  <c r="X73" i="38"/>
  <c r="X74" i="38"/>
  <c r="X75" i="38"/>
  <c r="X76" i="38"/>
  <c r="X77" i="38"/>
  <c r="X78" i="38"/>
  <c r="X79" i="38"/>
  <c r="X80" i="38"/>
  <c r="X81" i="38"/>
  <c r="X82" i="38"/>
  <c r="L87" i="38"/>
  <c r="L88" i="38"/>
  <c r="L89" i="38"/>
  <c r="L90" i="38"/>
  <c r="L91" i="38"/>
  <c r="L92" i="38"/>
  <c r="L93" i="38"/>
  <c r="L94" i="38"/>
  <c r="L95" i="38"/>
  <c r="L96" i="38"/>
  <c r="X87" i="38"/>
  <c r="X88" i="38"/>
  <c r="X89" i="38"/>
  <c r="X90" i="38"/>
  <c r="X91" i="38"/>
  <c r="X92" i="38"/>
  <c r="X93" i="38"/>
  <c r="X94" i="38"/>
  <c r="X95" i="38"/>
  <c r="X96" i="38"/>
  <c r="L101" i="38"/>
  <c r="L102" i="38"/>
  <c r="L103" i="38"/>
  <c r="L104" i="38"/>
  <c r="L105" i="38"/>
  <c r="L106" i="38"/>
  <c r="L107" i="38"/>
  <c r="L108" i="38"/>
  <c r="L109" i="38"/>
  <c r="L110" i="38"/>
  <c r="I118" i="38"/>
  <c r="D14" i="36" s="1"/>
  <c r="I116" i="38"/>
  <c r="I117" i="38"/>
  <c r="D62" i="36" s="1"/>
  <c r="I119" i="38"/>
  <c r="I120" i="38"/>
  <c r="D21" i="36" s="1"/>
  <c r="I121" i="38"/>
  <c r="I122" i="38"/>
  <c r="D8" i="36" s="1"/>
  <c r="I123" i="38"/>
  <c r="I124" i="38"/>
  <c r="I125" i="38"/>
  <c r="H120" i="38"/>
  <c r="D9" i="35" s="1"/>
  <c r="H121" i="38"/>
  <c r="H124" i="38"/>
  <c r="D17" i="35" s="1"/>
  <c r="H116" i="38"/>
  <c r="H117" i="38"/>
  <c r="H118" i="38"/>
  <c r="H119" i="38"/>
  <c r="D23" i="35" s="1"/>
  <c r="H122" i="38"/>
  <c r="D52" i="35" s="1"/>
  <c r="H123" i="38"/>
  <c r="D33" i="35" s="1"/>
  <c r="H125" i="38"/>
  <c r="G116" i="38"/>
  <c r="D50" i="34" s="1"/>
  <c r="G118" i="38"/>
  <c r="D34" i="34" s="1"/>
  <c r="G119" i="38"/>
  <c r="D54" i="34" s="1"/>
  <c r="G120" i="38"/>
  <c r="D11" i="34" s="1"/>
  <c r="G121" i="38"/>
  <c r="D19" i="34" s="1"/>
  <c r="G124" i="38"/>
  <c r="D28" i="34" s="1"/>
  <c r="G117" i="38"/>
  <c r="D55" i="34" s="1"/>
  <c r="G122" i="38"/>
  <c r="G123" i="38"/>
  <c r="G125" i="38"/>
  <c r="F119" i="38"/>
  <c r="D29" i="33" s="1"/>
  <c r="F120" i="38"/>
  <c r="D35" i="33" s="1"/>
  <c r="F124" i="38"/>
  <c r="D66" i="33" s="1"/>
  <c r="F116" i="38"/>
  <c r="D17" i="33" s="1"/>
  <c r="F117" i="38"/>
  <c r="D49" i="33" s="1"/>
  <c r="F118" i="38"/>
  <c r="D55" i="33" s="1"/>
  <c r="F121" i="38"/>
  <c r="D27" i="33" s="1"/>
  <c r="F122" i="38"/>
  <c r="D69" i="33" s="1"/>
  <c r="F123" i="38"/>
  <c r="F125" i="38"/>
  <c r="A27" i="20"/>
  <c r="L143" i="38"/>
  <c r="L13" i="20" s="1"/>
  <c r="B116" i="38"/>
  <c r="C116" i="38"/>
  <c r="E116" i="38"/>
  <c r="B119" i="38"/>
  <c r="C119" i="38"/>
  <c r="E119" i="38"/>
  <c r="B120" i="38"/>
  <c r="C120" i="38"/>
  <c r="E120" i="38"/>
  <c r="B121" i="38"/>
  <c r="C121" i="38"/>
  <c r="E121" i="38"/>
  <c r="C124" i="38"/>
  <c r="B124" i="38"/>
  <c r="E124" i="38"/>
  <c r="B117" i="38"/>
  <c r="C117" i="38"/>
  <c r="E117" i="38"/>
  <c r="B118" i="38"/>
  <c r="C118" i="38"/>
  <c r="E118" i="38"/>
  <c r="B122" i="38"/>
  <c r="C122" i="38"/>
  <c r="E122" i="38"/>
  <c r="B123" i="38"/>
  <c r="C123" i="38"/>
  <c r="E123" i="38"/>
  <c r="B125" i="38"/>
  <c r="C125" i="38"/>
  <c r="E125" i="38"/>
  <c r="D116" i="38"/>
  <c r="D117" i="38"/>
  <c r="D118" i="38"/>
  <c r="D119" i="38"/>
  <c r="D120" i="38"/>
  <c r="D121" i="38"/>
  <c r="D122" i="38"/>
  <c r="D123" i="38"/>
  <c r="D124" i="38"/>
  <c r="D125" i="38"/>
  <c r="K117" i="38"/>
  <c r="D133" i="38" s="1"/>
  <c r="K122" i="38"/>
  <c r="D138" i="38" s="1"/>
  <c r="K124" i="38"/>
  <c r="D140" i="38" s="1"/>
  <c r="K123" i="38"/>
  <c r="D139" i="38" s="1"/>
  <c r="K116" i="38"/>
  <c r="K118" i="38"/>
  <c r="D134" i="38" s="1"/>
  <c r="K119" i="38"/>
  <c r="D135" i="38" s="1"/>
  <c r="K120" i="38"/>
  <c r="D136" i="38" s="1"/>
  <c r="K121" i="38"/>
  <c r="D137" i="38" s="1"/>
  <c r="K125" i="38"/>
  <c r="J116" i="38"/>
  <c r="J118" i="38"/>
  <c r="J120" i="38"/>
  <c r="J121" i="38"/>
  <c r="J124" i="38"/>
  <c r="J117" i="38"/>
  <c r="J119" i="38"/>
  <c r="J122" i="38"/>
  <c r="J123" i="38"/>
  <c r="J125" i="38"/>
  <c r="A13" i="20"/>
  <c r="B62" i="36"/>
  <c r="C62" i="36"/>
  <c r="B14" i="36"/>
  <c r="C14" i="36"/>
  <c r="B63" i="36"/>
  <c r="C63" i="36"/>
  <c r="D63" i="36"/>
  <c r="B21" i="36"/>
  <c r="C21" i="36"/>
  <c r="B39" i="36"/>
  <c r="C39" i="36"/>
  <c r="D39" i="36"/>
  <c r="B8" i="36"/>
  <c r="C8" i="36"/>
  <c r="B67" i="36"/>
  <c r="C67" i="36"/>
  <c r="D67" i="36"/>
  <c r="B25" i="36"/>
  <c r="C25" i="36"/>
  <c r="D25" i="36"/>
  <c r="D61" i="36"/>
  <c r="D132" i="38"/>
  <c r="C61" i="36"/>
  <c r="B61" i="36"/>
  <c r="B69" i="35"/>
  <c r="C69" i="35"/>
  <c r="D69" i="35"/>
  <c r="B64" i="35"/>
  <c r="C64" i="35"/>
  <c r="D64" i="35"/>
  <c r="B23" i="35"/>
  <c r="C23" i="35"/>
  <c r="B9" i="35"/>
  <c r="C9" i="35"/>
  <c r="B43" i="35"/>
  <c r="C43" i="35"/>
  <c r="B52" i="35"/>
  <c r="C52" i="35"/>
  <c r="B33" i="35"/>
  <c r="C33" i="35"/>
  <c r="B17" i="35"/>
  <c r="C17" i="35"/>
  <c r="D45" i="35"/>
  <c r="C45" i="35"/>
  <c r="B45" i="35"/>
  <c r="B49" i="33"/>
  <c r="C49" i="33"/>
  <c r="B55" i="33"/>
  <c r="C55" i="33"/>
  <c r="B29" i="33"/>
  <c r="C29" i="33"/>
  <c r="B35" i="33"/>
  <c r="C35" i="33"/>
  <c r="B27" i="33"/>
  <c r="C27" i="33"/>
  <c r="B69" i="33"/>
  <c r="C69" i="33"/>
  <c r="B61" i="33"/>
  <c r="C61" i="33"/>
  <c r="D61" i="33"/>
  <c r="B66" i="33"/>
  <c r="C66" i="33"/>
  <c r="C17" i="33"/>
  <c r="B17" i="33"/>
  <c r="B55" i="34"/>
  <c r="C55" i="34"/>
  <c r="B34" i="34"/>
  <c r="C34" i="34"/>
  <c r="B54" i="34"/>
  <c r="C54" i="34"/>
  <c r="B11" i="34"/>
  <c r="C11" i="34"/>
  <c r="B19" i="34"/>
  <c r="C19" i="34"/>
  <c r="B29" i="34"/>
  <c r="C29" i="34"/>
  <c r="D29" i="34"/>
  <c r="B68" i="34"/>
  <c r="C68" i="34"/>
  <c r="D68" i="34"/>
  <c r="B28" i="34"/>
  <c r="C28" i="34"/>
  <c r="C50" i="34"/>
  <c r="B50" i="34"/>
  <c r="B58" i="22"/>
  <c r="C58" i="22"/>
  <c r="B59" i="22"/>
  <c r="C59" i="22"/>
  <c r="B31" i="22"/>
  <c r="C31" i="22"/>
  <c r="B60" i="22"/>
  <c r="C60" i="22"/>
  <c r="B69" i="22"/>
  <c r="C69" i="22"/>
  <c r="B28" i="22"/>
  <c r="C28" i="22"/>
  <c r="B16" i="22"/>
  <c r="C16" i="22"/>
  <c r="B55" i="22"/>
  <c r="C55" i="22"/>
  <c r="C6" i="22"/>
  <c r="B6" i="22"/>
  <c r="B116" i="28"/>
  <c r="C116" i="28"/>
  <c r="E116" i="28"/>
  <c r="B117" i="28"/>
  <c r="E117" i="28"/>
  <c r="C117" i="28"/>
  <c r="B120" i="28"/>
  <c r="C120" i="28"/>
  <c r="E120" i="28"/>
  <c r="B121" i="28"/>
  <c r="C121" i="28"/>
  <c r="E121" i="28"/>
  <c r="B122" i="28"/>
  <c r="E122" i="28"/>
  <c r="C122" i="28"/>
  <c r="B124" i="28"/>
  <c r="C124" i="28"/>
  <c r="E124" i="28"/>
  <c r="B118" i="28"/>
  <c r="E118" i="28"/>
  <c r="C118" i="28"/>
  <c r="E119" i="28"/>
  <c r="B119" i="28"/>
  <c r="C119" i="28"/>
  <c r="B123" i="28"/>
  <c r="C123" i="28"/>
  <c r="E123" i="28"/>
  <c r="B125" i="28"/>
  <c r="C125" i="28"/>
  <c r="E125" i="28"/>
  <c r="K119" i="28"/>
  <c r="D135" i="28" s="1"/>
  <c r="K123" i="28"/>
  <c r="K116" i="28"/>
  <c r="K117" i="28"/>
  <c r="D133" i="28" s="1"/>
  <c r="K118" i="28"/>
  <c r="K120" i="28"/>
  <c r="K121" i="28"/>
  <c r="K122" i="28"/>
  <c r="D138" i="28" s="1"/>
  <c r="K124" i="28"/>
  <c r="K125" i="28"/>
  <c r="D141" i="28" s="1"/>
  <c r="J116" i="28"/>
  <c r="J117" i="28"/>
  <c r="J118" i="28"/>
  <c r="J120" i="28"/>
  <c r="J122" i="28"/>
  <c r="J124" i="28"/>
  <c r="J121" i="28"/>
  <c r="J119" i="28"/>
  <c r="J123" i="28"/>
  <c r="J125" i="28"/>
  <c r="I116" i="28"/>
  <c r="I117" i="28"/>
  <c r="I118" i="28"/>
  <c r="I119" i="28"/>
  <c r="I120" i="28"/>
  <c r="I121" i="28"/>
  <c r="I122" i="28"/>
  <c r="I123" i="28"/>
  <c r="D68" i="36" s="1"/>
  <c r="I124" i="28"/>
  <c r="I125" i="28"/>
  <c r="D9" i="36" s="1"/>
  <c r="H116" i="28"/>
  <c r="H117" i="28"/>
  <c r="H121" i="28"/>
  <c r="H122" i="28"/>
  <c r="D50" i="35" s="1"/>
  <c r="H124" i="28"/>
  <c r="D13" i="35" s="1"/>
  <c r="H118" i="28"/>
  <c r="D61" i="35" s="1"/>
  <c r="H119" i="28"/>
  <c r="H120" i="28"/>
  <c r="H123" i="28"/>
  <c r="D42" i="35" s="1"/>
  <c r="H125" i="28"/>
  <c r="D8" i="35" s="1"/>
  <c r="G116" i="28"/>
  <c r="G117" i="28"/>
  <c r="G118" i="28"/>
  <c r="G120" i="28"/>
  <c r="D39" i="34" s="1"/>
  <c r="G121" i="28"/>
  <c r="D31" i="34" s="1"/>
  <c r="G122" i="28"/>
  <c r="D35" i="34" s="1"/>
  <c r="G124" i="28"/>
  <c r="D41" i="34" s="1"/>
  <c r="G119" i="28"/>
  <c r="D49" i="34" s="1"/>
  <c r="G123" i="28"/>
  <c r="D18" i="34" s="1"/>
  <c r="G125" i="28"/>
  <c r="D9" i="34" s="1"/>
  <c r="F117" i="28"/>
  <c r="F124" i="28"/>
  <c r="D8" i="33" s="1"/>
  <c r="F116" i="28"/>
  <c r="D22" i="33" s="1"/>
  <c r="F119" i="28"/>
  <c r="D6" i="33" s="1"/>
  <c r="F121" i="28"/>
  <c r="F118" i="28"/>
  <c r="F120" i="28"/>
  <c r="F122" i="28"/>
  <c r="D65" i="33" s="1"/>
  <c r="F123" i="28"/>
  <c r="F125" i="28"/>
  <c r="D41" i="33" s="1"/>
  <c r="D117" i="28"/>
  <c r="D120" i="28"/>
  <c r="D122" i="28"/>
  <c r="D124" i="28"/>
  <c r="D118" i="28"/>
  <c r="D116" i="28"/>
  <c r="D119" i="28"/>
  <c r="D121" i="28"/>
  <c r="D123" i="28"/>
  <c r="D125" i="28"/>
  <c r="B116" i="14"/>
  <c r="C116" i="14"/>
  <c r="E116" i="14"/>
  <c r="B117" i="14"/>
  <c r="C117" i="14"/>
  <c r="E117" i="14"/>
  <c r="B118" i="14"/>
  <c r="C118" i="14"/>
  <c r="E118" i="14"/>
  <c r="B119" i="14"/>
  <c r="E119" i="14"/>
  <c r="C119" i="14"/>
  <c r="B120" i="14"/>
  <c r="C120" i="14"/>
  <c r="E120" i="14"/>
  <c r="B121" i="14"/>
  <c r="E121" i="14"/>
  <c r="C121" i="14"/>
  <c r="B124" i="14"/>
  <c r="C124" i="14"/>
  <c r="E124" i="14"/>
  <c r="B125" i="14"/>
  <c r="C125" i="14"/>
  <c r="E125" i="14"/>
  <c r="B122" i="14"/>
  <c r="C122" i="14"/>
  <c r="E122" i="14"/>
  <c r="B123" i="14"/>
  <c r="C123" i="14"/>
  <c r="E123" i="14"/>
  <c r="K122" i="14"/>
  <c r="D138" i="14" s="1"/>
  <c r="K123" i="14"/>
  <c r="D139" i="14" s="1"/>
  <c r="K120" i="14"/>
  <c r="D136" i="14" s="1"/>
  <c r="K124" i="14"/>
  <c r="D140" i="14" s="1"/>
  <c r="K116" i="14"/>
  <c r="K117" i="14"/>
  <c r="D133" i="14" s="1"/>
  <c r="K118" i="14"/>
  <c r="K119" i="14"/>
  <c r="D135" i="14" s="1"/>
  <c r="K121" i="14"/>
  <c r="K125" i="14"/>
  <c r="D141" i="14" s="1"/>
  <c r="J116" i="14"/>
  <c r="J118" i="14"/>
  <c r="J119" i="14"/>
  <c r="J120" i="14"/>
  <c r="J121" i="14"/>
  <c r="J124" i="14"/>
  <c r="J117" i="14"/>
  <c r="J122" i="14"/>
  <c r="J123" i="14"/>
  <c r="J125" i="14"/>
  <c r="I119" i="14"/>
  <c r="I124" i="14"/>
  <c r="D12" i="36" s="1"/>
  <c r="I116" i="14"/>
  <c r="I117" i="14"/>
  <c r="I118" i="14"/>
  <c r="I120" i="14"/>
  <c r="D20" i="36" s="1"/>
  <c r="I121" i="14"/>
  <c r="I122" i="14"/>
  <c r="I123" i="14"/>
  <c r="I125" i="14"/>
  <c r="H117" i="14"/>
  <c r="H118" i="14"/>
  <c r="D36" i="35" s="1"/>
  <c r="H124" i="14"/>
  <c r="D24" i="35" s="1"/>
  <c r="H116" i="14"/>
  <c r="D53" i="35" s="1"/>
  <c r="H119" i="14"/>
  <c r="H121" i="14"/>
  <c r="D27" i="35" s="1"/>
  <c r="H122" i="14"/>
  <c r="H120" i="14"/>
  <c r="H123" i="14"/>
  <c r="H125" i="14"/>
  <c r="G116" i="14"/>
  <c r="G117" i="14"/>
  <c r="D45" i="34" s="1"/>
  <c r="G118" i="14"/>
  <c r="G119" i="14"/>
  <c r="D22" i="34" s="1"/>
  <c r="G120" i="14"/>
  <c r="G121" i="14"/>
  <c r="D25" i="34" s="1"/>
  <c r="G124" i="14"/>
  <c r="D13" i="34" s="1"/>
  <c r="G122" i="14"/>
  <c r="D56" i="34" s="1"/>
  <c r="G123" i="14"/>
  <c r="G125" i="14"/>
  <c r="F117" i="14"/>
  <c r="D60" i="33" s="1"/>
  <c r="F119" i="14"/>
  <c r="D34" i="33" s="1"/>
  <c r="F121" i="14"/>
  <c r="D14" i="33" s="1"/>
  <c r="F124" i="14"/>
  <c r="D18" i="33" s="1"/>
  <c r="F118" i="14"/>
  <c r="D53" i="33" s="1"/>
  <c r="F116" i="14"/>
  <c r="D64" i="33" s="1"/>
  <c r="F120" i="14"/>
  <c r="F122" i="14"/>
  <c r="D32" i="33" s="1"/>
  <c r="F123" i="14"/>
  <c r="F125" i="14"/>
  <c r="D118" i="14"/>
  <c r="D119" i="14"/>
  <c r="D121" i="14"/>
  <c r="D124" i="14"/>
  <c r="D116" i="14"/>
  <c r="D117" i="14"/>
  <c r="D120" i="14"/>
  <c r="D122" i="14"/>
  <c r="D123" i="14"/>
  <c r="D125" i="14"/>
  <c r="A39" i="38"/>
  <c r="A140" i="38" s="1"/>
  <c r="A38" i="38"/>
  <c r="A152" i="38" s="1"/>
  <c r="A37" i="38"/>
  <c r="A36" i="38"/>
  <c r="A150" i="38" s="1"/>
  <c r="A35" i="38"/>
  <c r="A149" i="38" s="1"/>
  <c r="A34" i="38"/>
  <c r="A148" i="38" s="1"/>
  <c r="A33" i="38"/>
  <c r="A147" i="38" s="1"/>
  <c r="A32" i="38"/>
  <c r="A146" i="38" s="1"/>
  <c r="A31" i="38"/>
  <c r="A132" i="38" s="1"/>
  <c r="D141" i="38"/>
  <c r="A40" i="38"/>
  <c r="A141" i="38" s="1"/>
  <c r="A136" i="38"/>
  <c r="A125" i="38"/>
  <c r="A124" i="38"/>
  <c r="A123" i="38"/>
  <c r="A122" i="38"/>
  <c r="A121" i="38"/>
  <c r="A120" i="38"/>
  <c r="A119" i="38"/>
  <c r="A118" i="38"/>
  <c r="A117" i="38"/>
  <c r="A116" i="38"/>
  <c r="E111" i="38"/>
  <c r="D111" i="38"/>
  <c r="E112" i="38" s="1"/>
  <c r="K111" i="38"/>
  <c r="J111" i="38"/>
  <c r="I111" i="38"/>
  <c r="H111" i="38"/>
  <c r="G111" i="38"/>
  <c r="F111" i="38"/>
  <c r="C111" i="38"/>
  <c r="B111" i="38"/>
  <c r="A110" i="38"/>
  <c r="A109" i="38"/>
  <c r="A108" i="38"/>
  <c r="A107" i="38"/>
  <c r="A106" i="38"/>
  <c r="A105" i="38"/>
  <c r="A104" i="38"/>
  <c r="A103" i="38"/>
  <c r="A102" i="38"/>
  <c r="A101" i="38"/>
  <c r="Q97" i="38"/>
  <c r="P97" i="38"/>
  <c r="E97" i="38"/>
  <c r="D97" i="38"/>
  <c r="W97" i="38"/>
  <c r="V97" i="38"/>
  <c r="U97" i="38"/>
  <c r="T97" i="38"/>
  <c r="S97" i="38"/>
  <c r="R97" i="38"/>
  <c r="O97" i="38"/>
  <c r="N97" i="38"/>
  <c r="K97" i="38"/>
  <c r="J97" i="38"/>
  <c r="I97" i="38"/>
  <c r="H97" i="38"/>
  <c r="G97" i="38"/>
  <c r="F97" i="38"/>
  <c r="C97" i="38"/>
  <c r="B97" i="38"/>
  <c r="A96" i="38"/>
  <c r="A95" i="38"/>
  <c r="A94" i="38"/>
  <c r="A93" i="38"/>
  <c r="A92" i="38"/>
  <c r="A91" i="38"/>
  <c r="A90" i="38"/>
  <c r="A89" i="38"/>
  <c r="A88" i="38"/>
  <c r="A87" i="38"/>
  <c r="Q83" i="38"/>
  <c r="P83" i="38"/>
  <c r="E83" i="38"/>
  <c r="D83" i="38"/>
  <c r="W83" i="38"/>
  <c r="V83" i="38"/>
  <c r="U83" i="38"/>
  <c r="T83" i="38"/>
  <c r="S83" i="38"/>
  <c r="R83" i="38"/>
  <c r="O83" i="38"/>
  <c r="N83" i="38"/>
  <c r="K83" i="38"/>
  <c r="J83" i="38"/>
  <c r="I83" i="38"/>
  <c r="H83" i="38"/>
  <c r="G83" i="38"/>
  <c r="F83" i="38"/>
  <c r="C83" i="38"/>
  <c r="B83" i="38"/>
  <c r="A82" i="38"/>
  <c r="A81" i="38"/>
  <c r="A80" i="38"/>
  <c r="A79" i="38"/>
  <c r="A78" i="38"/>
  <c r="A77" i="38"/>
  <c r="A76" i="38"/>
  <c r="A75" i="38"/>
  <c r="A74" i="38"/>
  <c r="A73" i="38"/>
  <c r="Q69" i="38"/>
  <c r="P69" i="38"/>
  <c r="E69" i="38"/>
  <c r="D69" i="38"/>
  <c r="W69" i="38"/>
  <c r="V69" i="38"/>
  <c r="U69" i="38"/>
  <c r="T69" i="38"/>
  <c r="S69" i="38"/>
  <c r="R69" i="38"/>
  <c r="O69" i="38"/>
  <c r="N69" i="38"/>
  <c r="K69" i="38"/>
  <c r="J69" i="38"/>
  <c r="I69" i="38"/>
  <c r="H69" i="38"/>
  <c r="G69" i="38"/>
  <c r="F69" i="38"/>
  <c r="C69" i="38"/>
  <c r="B69" i="38"/>
  <c r="A68" i="38"/>
  <c r="A67" i="38"/>
  <c r="A66" i="38"/>
  <c r="A65" i="38"/>
  <c r="A64" i="38"/>
  <c r="A63" i="38"/>
  <c r="A62" i="38"/>
  <c r="A61" i="38"/>
  <c r="A60" i="38"/>
  <c r="A59" i="38"/>
  <c r="Q55" i="38"/>
  <c r="P55" i="38"/>
  <c r="E55" i="38"/>
  <c r="D55" i="38"/>
  <c r="X45" i="38"/>
  <c r="X46" i="38"/>
  <c r="X47" i="38"/>
  <c r="X48" i="38"/>
  <c r="X49" i="38"/>
  <c r="X50" i="38"/>
  <c r="X51" i="38"/>
  <c r="X52" i="38"/>
  <c r="X53" i="38"/>
  <c r="X54" i="38"/>
  <c r="W55" i="38"/>
  <c r="V55" i="38"/>
  <c r="U55" i="38"/>
  <c r="T55" i="38"/>
  <c r="S55" i="38"/>
  <c r="R55" i="38"/>
  <c r="O55" i="38"/>
  <c r="N55" i="38"/>
  <c r="K55" i="38"/>
  <c r="J55" i="38"/>
  <c r="I55" i="38"/>
  <c r="H55" i="38"/>
  <c r="G55" i="38"/>
  <c r="F55" i="38"/>
  <c r="C55" i="38"/>
  <c r="B55" i="38"/>
  <c r="A54" i="38"/>
  <c r="A53" i="38"/>
  <c r="A52" i="38"/>
  <c r="A51" i="38"/>
  <c r="A50" i="38"/>
  <c r="A49" i="38"/>
  <c r="A48" i="38"/>
  <c r="A47" i="38"/>
  <c r="A46" i="38"/>
  <c r="A45" i="38"/>
  <c r="Q41" i="38"/>
  <c r="P41" i="38"/>
  <c r="E41" i="38"/>
  <c r="D41" i="38"/>
  <c r="W41" i="38"/>
  <c r="V41" i="38"/>
  <c r="U41" i="38"/>
  <c r="T41" i="38"/>
  <c r="S41" i="38"/>
  <c r="R41" i="38"/>
  <c r="O41" i="38"/>
  <c r="N41" i="38"/>
  <c r="K41" i="38"/>
  <c r="J41" i="38"/>
  <c r="I41" i="38"/>
  <c r="H41" i="38"/>
  <c r="G41" i="38"/>
  <c r="F41" i="38"/>
  <c r="C41" i="38"/>
  <c r="B41" i="38"/>
  <c r="Q27" i="38"/>
  <c r="P27" i="38"/>
  <c r="E27" i="38"/>
  <c r="D27" i="38"/>
  <c r="E28" i="38" s="1"/>
  <c r="W27" i="38"/>
  <c r="V27" i="38"/>
  <c r="U27" i="38"/>
  <c r="T27" i="38"/>
  <c r="S27" i="38"/>
  <c r="R27" i="38"/>
  <c r="O27" i="38"/>
  <c r="N27" i="38"/>
  <c r="K27" i="38"/>
  <c r="J27" i="38"/>
  <c r="I27" i="38"/>
  <c r="H27" i="38"/>
  <c r="G27" i="38"/>
  <c r="F27" i="38"/>
  <c r="C27" i="38"/>
  <c r="B27" i="38"/>
  <c r="A26" i="38"/>
  <c r="A25" i="38"/>
  <c r="A24" i="38"/>
  <c r="A23" i="38"/>
  <c r="A22" i="38"/>
  <c r="A21" i="38"/>
  <c r="A20" i="38"/>
  <c r="A19" i="38"/>
  <c r="A18" i="38"/>
  <c r="A17" i="38"/>
  <c r="Q13" i="38"/>
  <c r="P13" i="38"/>
  <c r="E13" i="38"/>
  <c r="D13" i="38"/>
  <c r="W13" i="38"/>
  <c r="V13" i="38"/>
  <c r="U13" i="38"/>
  <c r="T13" i="38"/>
  <c r="S13" i="38"/>
  <c r="R13" i="38"/>
  <c r="O13" i="38"/>
  <c r="N13" i="38"/>
  <c r="K13" i="38"/>
  <c r="J13" i="38"/>
  <c r="I13" i="38"/>
  <c r="H13" i="38"/>
  <c r="G13" i="38"/>
  <c r="F13" i="38"/>
  <c r="C13" i="38"/>
  <c r="B13" i="38"/>
  <c r="I125" i="32"/>
  <c r="K125" i="32"/>
  <c r="D141" i="32" s="1"/>
  <c r="H125" i="32"/>
  <c r="F125" i="32"/>
  <c r="G125" i="32"/>
  <c r="B125" i="32"/>
  <c r="C125" i="32"/>
  <c r="E125" i="32"/>
  <c r="I125" i="29"/>
  <c r="K125" i="29"/>
  <c r="D141" i="29" s="1"/>
  <c r="H125" i="29"/>
  <c r="F125" i="29"/>
  <c r="G125" i="29"/>
  <c r="A40" i="29"/>
  <c r="A141" i="29" s="1"/>
  <c r="B125" i="29"/>
  <c r="C125" i="29"/>
  <c r="E125" i="29"/>
  <c r="A110" i="29"/>
  <c r="A96" i="29"/>
  <c r="A125" i="29"/>
  <c r="C52" i="36"/>
  <c r="I124" i="30"/>
  <c r="D52" i="36" s="1"/>
  <c r="K124" i="30"/>
  <c r="D140" i="30" s="1"/>
  <c r="I125" i="30"/>
  <c r="K125" i="30"/>
  <c r="D141" i="30" s="1"/>
  <c r="B52" i="36"/>
  <c r="C55" i="35"/>
  <c r="H124" i="30"/>
  <c r="D55" i="35" s="1"/>
  <c r="H125" i="30"/>
  <c r="B55" i="35"/>
  <c r="C36" i="33"/>
  <c r="F124" i="30"/>
  <c r="D36" i="33" s="1"/>
  <c r="F125" i="30"/>
  <c r="B36" i="33"/>
  <c r="C63" i="34"/>
  <c r="G124" i="30"/>
  <c r="D63" i="34" s="1"/>
  <c r="G125" i="30"/>
  <c r="B63" i="34"/>
  <c r="B125" i="30"/>
  <c r="C125" i="30"/>
  <c r="E125" i="30"/>
  <c r="B124" i="30"/>
  <c r="E124" i="30"/>
  <c r="C124" i="30"/>
  <c r="C46" i="22"/>
  <c r="B46" i="22"/>
  <c r="A82" i="29"/>
  <c r="A68" i="29"/>
  <c r="A54" i="29"/>
  <c r="A26" i="29"/>
  <c r="A40" i="30"/>
  <c r="A141" i="30" s="1"/>
  <c r="A125" i="30"/>
  <c r="A110" i="30"/>
  <c r="A96" i="30"/>
  <c r="A82" i="30"/>
  <c r="A68" i="30"/>
  <c r="A54" i="30"/>
  <c r="A26" i="30"/>
  <c r="G116" i="30"/>
  <c r="D12" i="34" s="1"/>
  <c r="G119" i="30"/>
  <c r="G120" i="30"/>
  <c r="D46" i="34" s="1"/>
  <c r="G122" i="30"/>
  <c r="D65" i="34" s="1"/>
  <c r="G121" i="30"/>
  <c r="D16" i="34" s="1"/>
  <c r="G123" i="30"/>
  <c r="G117" i="30"/>
  <c r="D59" i="34" s="1"/>
  <c r="G118" i="30"/>
  <c r="D15" i="34" s="1"/>
  <c r="H119" i="30"/>
  <c r="D66" i="35" s="1"/>
  <c r="H122" i="30"/>
  <c r="D56" i="35" s="1"/>
  <c r="H116" i="30"/>
  <c r="D19" i="35" s="1"/>
  <c r="H123" i="30"/>
  <c r="D7" i="35" s="1"/>
  <c r="H117" i="30"/>
  <c r="H118" i="30"/>
  <c r="H121" i="30"/>
  <c r="D28" i="35" s="1"/>
  <c r="H120" i="30"/>
  <c r="D20" i="35" s="1"/>
  <c r="I122" i="30"/>
  <c r="I116" i="30"/>
  <c r="D56" i="36" s="1"/>
  <c r="I123" i="30"/>
  <c r="D34" i="36" s="1"/>
  <c r="I117" i="30"/>
  <c r="D33" i="36" s="1"/>
  <c r="I118" i="30"/>
  <c r="D10" i="36" s="1"/>
  <c r="I119" i="30"/>
  <c r="I120" i="30"/>
  <c r="D55" i="36" s="1"/>
  <c r="I121" i="30"/>
  <c r="D16" i="36" s="1"/>
  <c r="F120" i="30"/>
  <c r="F123" i="30"/>
  <c r="F121" i="30"/>
  <c r="F122" i="30"/>
  <c r="D38" i="33" s="1"/>
  <c r="F118" i="30"/>
  <c r="F116" i="30"/>
  <c r="F117" i="30"/>
  <c r="D68" i="33" s="1"/>
  <c r="F119" i="30"/>
  <c r="D46" i="33" s="1"/>
  <c r="G116" i="32"/>
  <c r="D53" i="34" s="1"/>
  <c r="G117" i="32"/>
  <c r="D23" i="34" s="1"/>
  <c r="G118" i="32"/>
  <c r="D64" i="34" s="1"/>
  <c r="G119" i="32"/>
  <c r="D30" i="34" s="1"/>
  <c r="G122" i="32"/>
  <c r="D36" i="34" s="1"/>
  <c r="G123" i="32"/>
  <c r="D40" i="34" s="1"/>
  <c r="G124" i="32"/>
  <c r="D24" i="34" s="1"/>
  <c r="G120" i="32"/>
  <c r="D60" i="34" s="1"/>
  <c r="G121" i="32"/>
  <c r="D27" i="34" s="1"/>
  <c r="H116" i="32"/>
  <c r="D59" i="35" s="1"/>
  <c r="H118" i="32"/>
  <c r="H119" i="32"/>
  <c r="D15" i="35" s="1"/>
  <c r="H117" i="32"/>
  <c r="D31" i="35" s="1"/>
  <c r="H124" i="32"/>
  <c r="D10" i="35" s="1"/>
  <c r="H122" i="32"/>
  <c r="H121" i="32"/>
  <c r="D67" i="35" s="1"/>
  <c r="H120" i="32"/>
  <c r="D57" i="35" s="1"/>
  <c r="H123" i="32"/>
  <c r="D47" i="35" s="1"/>
  <c r="I116" i="32"/>
  <c r="I118" i="32"/>
  <c r="D47" i="36" s="1"/>
  <c r="I124" i="32"/>
  <c r="I117" i="32"/>
  <c r="D17" i="36" s="1"/>
  <c r="I121" i="32"/>
  <c r="I119" i="32"/>
  <c r="D42" i="36" s="1"/>
  <c r="I120" i="32"/>
  <c r="D58" i="36" s="1"/>
  <c r="I122" i="32"/>
  <c r="D36" i="36" s="1"/>
  <c r="I123" i="32"/>
  <c r="F116" i="32"/>
  <c r="D50" i="33" s="1"/>
  <c r="F117" i="32"/>
  <c r="D28" i="33" s="1"/>
  <c r="F118" i="32"/>
  <c r="D47" i="33" s="1"/>
  <c r="F119" i="32"/>
  <c r="D16" i="33" s="1"/>
  <c r="F123" i="32"/>
  <c r="D56" i="33" s="1"/>
  <c r="F124" i="32"/>
  <c r="D9" i="33" s="1"/>
  <c r="F122" i="32"/>
  <c r="D25" i="33" s="1"/>
  <c r="F120" i="32"/>
  <c r="D31" i="33" s="1"/>
  <c r="F121" i="32"/>
  <c r="D58" i="33" s="1"/>
  <c r="G116" i="31"/>
  <c r="D14" i="34" s="1"/>
  <c r="G117" i="31"/>
  <c r="D8" i="34" s="1"/>
  <c r="G121" i="31"/>
  <c r="D48" i="34" s="1"/>
  <c r="G124" i="31"/>
  <c r="D51" i="34" s="1"/>
  <c r="G125" i="31"/>
  <c r="G118" i="31"/>
  <c r="D69" i="34" s="1"/>
  <c r="G122" i="31"/>
  <c r="G120" i="31"/>
  <c r="D61" i="34" s="1"/>
  <c r="G123" i="31"/>
  <c r="D21" i="34" s="1"/>
  <c r="G119" i="31"/>
  <c r="D67" i="34" s="1"/>
  <c r="H117" i="31"/>
  <c r="D39" i="35" s="1"/>
  <c r="H121" i="31"/>
  <c r="D62" i="35" s="1"/>
  <c r="H124" i="31"/>
  <c r="D12" i="35" s="1"/>
  <c r="H125" i="31"/>
  <c r="H116" i="31"/>
  <c r="D16" i="35" s="1"/>
  <c r="H122" i="31"/>
  <c r="D38" i="35" s="1"/>
  <c r="H120" i="31"/>
  <c r="H123" i="31"/>
  <c r="H118" i="31"/>
  <c r="D46" i="35" s="1"/>
  <c r="H119" i="31"/>
  <c r="D51" i="35" s="1"/>
  <c r="I116" i="31"/>
  <c r="I120" i="31"/>
  <c r="D48" i="36" s="1"/>
  <c r="I121" i="31"/>
  <c r="I122" i="31"/>
  <c r="D28" i="36" s="1"/>
  <c r="I123" i="31"/>
  <c r="I124" i="31"/>
  <c r="I125" i="31"/>
  <c r="I117" i="31"/>
  <c r="D11" i="36" s="1"/>
  <c r="I118" i="31"/>
  <c r="D32" i="36" s="1"/>
  <c r="I119" i="31"/>
  <c r="D50" i="36" s="1"/>
  <c r="F116" i="31"/>
  <c r="F117" i="31"/>
  <c r="D45" i="33" s="1"/>
  <c r="F121" i="31"/>
  <c r="D51" i="33" s="1"/>
  <c r="F124" i="31"/>
  <c r="D10" i="33" s="1"/>
  <c r="F125" i="31"/>
  <c r="F118" i="31"/>
  <c r="D44" i="33" s="1"/>
  <c r="F119" i="31"/>
  <c r="D42" i="33" s="1"/>
  <c r="F122" i="31"/>
  <c r="D21" i="33" s="1"/>
  <c r="F120" i="31"/>
  <c r="D57" i="33" s="1"/>
  <c r="F123" i="31"/>
  <c r="D15" i="33" s="1"/>
  <c r="G117" i="29"/>
  <c r="G118" i="29"/>
  <c r="G120" i="29"/>
  <c r="D32" i="34" s="1"/>
  <c r="G122" i="29"/>
  <c r="D10" i="34" s="1"/>
  <c r="G123" i="29"/>
  <c r="G119" i="29"/>
  <c r="D37" i="34" s="1"/>
  <c r="G121" i="29"/>
  <c r="D52" i="34" s="1"/>
  <c r="G124" i="29"/>
  <c r="D62" i="34" s="1"/>
  <c r="G116" i="29"/>
  <c r="H118" i="29"/>
  <c r="H120" i="29"/>
  <c r="D25" i="35" s="1"/>
  <c r="H122" i="29"/>
  <c r="D30" i="35" s="1"/>
  <c r="H123" i="29"/>
  <c r="D35" i="35" s="1"/>
  <c r="H121" i="29"/>
  <c r="D40" i="35" s="1"/>
  <c r="H124" i="29"/>
  <c r="D37" i="35" s="1"/>
  <c r="H117" i="29"/>
  <c r="D11" i="35" s="1"/>
  <c r="H119" i="29"/>
  <c r="H116" i="29"/>
  <c r="D6" i="35" s="1"/>
  <c r="I118" i="29"/>
  <c r="D49" i="36" s="1"/>
  <c r="I120" i="29"/>
  <c r="D18" i="36" s="1"/>
  <c r="I119" i="29"/>
  <c r="I123" i="29"/>
  <c r="D51" i="36" s="1"/>
  <c r="I116" i="29"/>
  <c r="I117" i="29"/>
  <c r="D7" i="36" s="1"/>
  <c r="I121" i="29"/>
  <c r="D26" i="36" s="1"/>
  <c r="I122" i="29"/>
  <c r="I124" i="29"/>
  <c r="D53" i="36" s="1"/>
  <c r="F117" i="29"/>
  <c r="F120" i="29"/>
  <c r="D13" i="33" s="1"/>
  <c r="F123" i="29"/>
  <c r="D30" i="33" s="1"/>
  <c r="F118" i="29"/>
  <c r="F119" i="29"/>
  <c r="D48" i="33" s="1"/>
  <c r="F121" i="29"/>
  <c r="D20" i="33" s="1"/>
  <c r="F122" i="29"/>
  <c r="D24" i="33" s="1"/>
  <c r="F124" i="29"/>
  <c r="D39" i="33" s="1"/>
  <c r="F116" i="29"/>
  <c r="D7" i="33" s="1"/>
  <c r="B116" i="30"/>
  <c r="C116" i="30"/>
  <c r="E116" i="30"/>
  <c r="B119" i="30"/>
  <c r="E119" i="30"/>
  <c r="C119" i="30"/>
  <c r="C120" i="30"/>
  <c r="B120" i="30"/>
  <c r="E120" i="30"/>
  <c r="B121" i="30"/>
  <c r="C121" i="30"/>
  <c r="E121" i="30"/>
  <c r="B122" i="30"/>
  <c r="E122" i="30"/>
  <c r="C122" i="30"/>
  <c r="B118" i="30"/>
  <c r="E118" i="30"/>
  <c r="C118" i="30"/>
  <c r="B123" i="30"/>
  <c r="E123" i="30"/>
  <c r="C123" i="30"/>
  <c r="B117" i="30"/>
  <c r="E117" i="30"/>
  <c r="C117" i="30"/>
  <c r="K125" i="31"/>
  <c r="D141" i="31"/>
  <c r="B125" i="31"/>
  <c r="C125" i="31"/>
  <c r="E125" i="31"/>
  <c r="A40" i="32"/>
  <c r="A141" i="32" s="1"/>
  <c r="A125" i="32"/>
  <c r="A82" i="32"/>
  <c r="A68" i="32"/>
  <c r="A54" i="32"/>
  <c r="A26" i="32"/>
  <c r="A40" i="31"/>
  <c r="A153" i="31" s="1"/>
  <c r="A125" i="31"/>
  <c r="A110" i="31"/>
  <c r="A96" i="31"/>
  <c r="A82" i="31"/>
  <c r="A68" i="31"/>
  <c r="A54" i="31"/>
  <c r="A32" i="30"/>
  <c r="A133" i="30" s="1"/>
  <c r="A33" i="30"/>
  <c r="A134" i="30" s="1"/>
  <c r="A34" i="30"/>
  <c r="A135" i="30" s="1"/>
  <c r="A35" i="30"/>
  <c r="A136" i="30" s="1"/>
  <c r="A36" i="30"/>
  <c r="A137" i="30" s="1"/>
  <c r="A37" i="30"/>
  <c r="A138" i="30" s="1"/>
  <c r="A38" i="30"/>
  <c r="A139" i="30" s="1"/>
  <c r="A31" i="30"/>
  <c r="A132" i="30" s="1"/>
  <c r="A117" i="14"/>
  <c r="A118" i="14"/>
  <c r="A119" i="14"/>
  <c r="A120" i="14"/>
  <c r="A121" i="14"/>
  <c r="A122" i="14"/>
  <c r="A123" i="14"/>
  <c r="A124" i="14"/>
  <c r="A125" i="14"/>
  <c r="A116" i="14"/>
  <c r="A12" i="20"/>
  <c r="A11" i="20"/>
  <c r="A9" i="20"/>
  <c r="A14" i="20"/>
  <c r="A40" i="14"/>
  <c r="A141" i="14" s="1"/>
  <c r="B9" i="22"/>
  <c r="A40" i="28"/>
  <c r="A141" i="28" s="1"/>
  <c r="A125" i="28"/>
  <c r="A110" i="28"/>
  <c r="A96" i="28"/>
  <c r="A68" i="28"/>
  <c r="A54" i="28"/>
  <c r="A26" i="28"/>
  <c r="B116" i="32"/>
  <c r="C116" i="32"/>
  <c r="E116" i="32"/>
  <c r="B120" i="32"/>
  <c r="C120" i="32"/>
  <c r="E120" i="32"/>
  <c r="B122" i="32"/>
  <c r="C122" i="32"/>
  <c r="E122" i="32"/>
  <c r="B123" i="32"/>
  <c r="C123" i="32"/>
  <c r="E123" i="32"/>
  <c r="E124" i="32"/>
  <c r="B124" i="32"/>
  <c r="C124" i="32"/>
  <c r="B121" i="32"/>
  <c r="E121" i="32"/>
  <c r="C121" i="32"/>
  <c r="B117" i="32"/>
  <c r="E117" i="32"/>
  <c r="C117" i="32"/>
  <c r="C118" i="32"/>
  <c r="B118" i="32"/>
  <c r="E118" i="32"/>
  <c r="B119" i="32"/>
  <c r="C119" i="32"/>
  <c r="E119" i="32"/>
  <c r="D27" i="36"/>
  <c r="D30" i="36"/>
  <c r="D57" i="36"/>
  <c r="K124" i="32"/>
  <c r="D140" i="32" s="1"/>
  <c r="C27" i="36"/>
  <c r="A39" i="32"/>
  <c r="A140" i="32" s="1"/>
  <c r="B10" i="35" s="1"/>
  <c r="D140" i="28"/>
  <c r="C30" i="36"/>
  <c r="A39" i="28"/>
  <c r="A140" i="28" s="1"/>
  <c r="C12" i="36"/>
  <c r="A39" i="14"/>
  <c r="A140" i="14" s="1"/>
  <c r="B18" i="33" s="1"/>
  <c r="K124" i="31"/>
  <c r="D140" i="31" s="1"/>
  <c r="C57" i="36"/>
  <c r="B57" i="36"/>
  <c r="C10" i="35"/>
  <c r="C13" i="35"/>
  <c r="C24" i="35"/>
  <c r="B24" i="35"/>
  <c r="C12" i="35"/>
  <c r="B12" i="35"/>
  <c r="C9" i="33"/>
  <c r="B9" i="33"/>
  <c r="C8" i="33"/>
  <c r="C18" i="33"/>
  <c r="C10" i="33"/>
  <c r="B10" i="33"/>
  <c r="K116" i="29"/>
  <c r="D132" i="29" s="1"/>
  <c r="C24" i="34"/>
  <c r="K120" i="29"/>
  <c r="D136" i="29" s="1"/>
  <c r="C41" i="34"/>
  <c r="K123" i="32"/>
  <c r="D139" i="32" s="1"/>
  <c r="C13" i="34"/>
  <c r="K120" i="30"/>
  <c r="D136" i="30" s="1"/>
  <c r="C51" i="34"/>
  <c r="B51" i="34"/>
  <c r="C29" i="22"/>
  <c r="C13" i="22"/>
  <c r="C9" i="22"/>
  <c r="B124" i="31"/>
  <c r="E124" i="31"/>
  <c r="C124" i="31"/>
  <c r="C22" i="22"/>
  <c r="B22" i="22"/>
  <c r="A153" i="14"/>
  <c r="A39" i="29"/>
  <c r="A152" i="29" s="1"/>
  <c r="A39" i="31"/>
  <c r="A152" i="31" s="1"/>
  <c r="A39" i="30"/>
  <c r="A140" i="30" s="1"/>
  <c r="E119" i="31"/>
  <c r="E118" i="31"/>
  <c r="E121" i="31"/>
  <c r="E120" i="31"/>
  <c r="E122" i="31"/>
  <c r="E116" i="31"/>
  <c r="E117" i="31"/>
  <c r="E123" i="31"/>
  <c r="E116" i="29"/>
  <c r="E122" i="29"/>
  <c r="E123" i="29"/>
  <c r="E124" i="29"/>
  <c r="E119" i="29"/>
  <c r="E118" i="29"/>
  <c r="E117" i="29"/>
  <c r="E120" i="29"/>
  <c r="E121" i="29"/>
  <c r="D119" i="31"/>
  <c r="D124" i="31"/>
  <c r="D118" i="31"/>
  <c r="D121" i="31"/>
  <c r="D120" i="31"/>
  <c r="D122" i="31"/>
  <c r="D123" i="31"/>
  <c r="D117" i="31"/>
  <c r="D116" i="31"/>
  <c r="D125" i="31"/>
  <c r="D116" i="32"/>
  <c r="D120" i="32"/>
  <c r="D122" i="32"/>
  <c r="D124" i="32"/>
  <c r="D121" i="32"/>
  <c r="D123" i="32"/>
  <c r="D117" i="32"/>
  <c r="D118" i="32"/>
  <c r="D119" i="32"/>
  <c r="D125" i="32"/>
  <c r="D117" i="30"/>
  <c r="D118" i="30"/>
  <c r="D119" i="30"/>
  <c r="D120" i="30"/>
  <c r="D121" i="30"/>
  <c r="D116" i="30"/>
  <c r="D123" i="30"/>
  <c r="D122" i="30"/>
  <c r="D124" i="30"/>
  <c r="D125" i="30"/>
  <c r="D116" i="29"/>
  <c r="D122" i="29"/>
  <c r="D123" i="29"/>
  <c r="D124" i="29"/>
  <c r="D119" i="29"/>
  <c r="D117" i="29"/>
  <c r="D118" i="29"/>
  <c r="D120" i="29"/>
  <c r="D121" i="29"/>
  <c r="D125" i="29"/>
  <c r="C120" i="31"/>
  <c r="C118" i="31"/>
  <c r="C119" i="31"/>
  <c r="C121" i="31"/>
  <c r="C116" i="31"/>
  <c r="C117" i="31"/>
  <c r="C122" i="31"/>
  <c r="C123" i="31"/>
  <c r="C116" i="29"/>
  <c r="C118" i="29"/>
  <c r="C122" i="29"/>
  <c r="C124" i="29"/>
  <c r="C119" i="29"/>
  <c r="C120" i="29"/>
  <c r="C117" i="29"/>
  <c r="C121" i="29"/>
  <c r="C123" i="29"/>
  <c r="B116" i="31"/>
  <c r="B118" i="31"/>
  <c r="B119" i="31"/>
  <c r="B120" i="31"/>
  <c r="B121" i="31"/>
  <c r="B122" i="31"/>
  <c r="B123" i="31"/>
  <c r="B117" i="31"/>
  <c r="B116" i="29"/>
  <c r="B118" i="29"/>
  <c r="B120" i="29"/>
  <c r="B122" i="29"/>
  <c r="B123" i="29"/>
  <c r="B124" i="29"/>
  <c r="B119" i="29"/>
  <c r="B117" i="29"/>
  <c r="B121" i="29"/>
  <c r="L144" i="30"/>
  <c r="L9" i="20" s="1"/>
  <c r="L144" i="31"/>
  <c r="L11" i="20" s="1"/>
  <c r="L144" i="29"/>
  <c r="L8" i="20" s="1"/>
  <c r="L144" i="32"/>
  <c r="L14" i="20" s="1"/>
  <c r="L143" i="14"/>
  <c r="L10" i="20" s="1"/>
  <c r="K117" i="31"/>
  <c r="D133" i="31" s="1"/>
  <c r="K123" i="31"/>
  <c r="D139" i="31" s="1"/>
  <c r="K121" i="31"/>
  <c r="D137" i="31" s="1"/>
  <c r="K120" i="31"/>
  <c r="D136" i="31" s="1"/>
  <c r="K116" i="31"/>
  <c r="K122" i="31"/>
  <c r="D138" i="31" s="1"/>
  <c r="K118" i="31"/>
  <c r="K119" i="31"/>
  <c r="D135" i="31" s="1"/>
  <c r="J118" i="31"/>
  <c r="J119" i="31"/>
  <c r="J120" i="31"/>
  <c r="J122" i="31"/>
  <c r="J124" i="31"/>
  <c r="J116" i="31"/>
  <c r="J121" i="31"/>
  <c r="J123" i="31"/>
  <c r="J117" i="31"/>
  <c r="J125" i="31"/>
  <c r="K117" i="29"/>
  <c r="D133" i="29" s="1"/>
  <c r="K119" i="29"/>
  <c r="D135" i="29" s="1"/>
  <c r="K121" i="29"/>
  <c r="D137" i="29" s="1"/>
  <c r="K122" i="29"/>
  <c r="D138" i="29" s="1"/>
  <c r="K123" i="29"/>
  <c r="D139" i="29" s="1"/>
  <c r="K124" i="29"/>
  <c r="K118" i="29"/>
  <c r="D134" i="29" s="1"/>
  <c r="J118" i="29"/>
  <c r="J120" i="29"/>
  <c r="J123" i="29"/>
  <c r="J124" i="29"/>
  <c r="J116" i="29"/>
  <c r="J121" i="29"/>
  <c r="J122" i="29"/>
  <c r="J119" i="29"/>
  <c r="J117" i="29"/>
  <c r="J125" i="29"/>
  <c r="K116" i="30"/>
  <c r="K123" i="30"/>
  <c r="K121" i="30"/>
  <c r="D137" i="30" s="1"/>
  <c r="K122" i="30"/>
  <c r="D138" i="30" s="1"/>
  <c r="K119" i="30"/>
  <c r="D135" i="30" s="1"/>
  <c r="K117" i="30"/>
  <c r="K118" i="30"/>
  <c r="D134" i="30" s="1"/>
  <c r="J117" i="30"/>
  <c r="J119" i="30"/>
  <c r="J121" i="30"/>
  <c r="J118" i="30"/>
  <c r="J120" i="30"/>
  <c r="J122" i="30"/>
  <c r="J123" i="30"/>
  <c r="J116" i="30"/>
  <c r="J124" i="30"/>
  <c r="J125" i="30"/>
  <c r="D132" i="14"/>
  <c r="K117" i="32"/>
  <c r="D133" i="32" s="1"/>
  <c r="K118" i="32"/>
  <c r="D134" i="32" s="1"/>
  <c r="K119" i="32"/>
  <c r="D135" i="32" s="1"/>
  <c r="K121" i="32"/>
  <c r="D137" i="32" s="1"/>
  <c r="K122" i="32"/>
  <c r="D138" i="32" s="1"/>
  <c r="K120" i="32"/>
  <c r="D136" i="32" s="1"/>
  <c r="K116" i="32"/>
  <c r="J116" i="32"/>
  <c r="J119" i="32"/>
  <c r="J120" i="32"/>
  <c r="J121" i="32"/>
  <c r="J122" i="32"/>
  <c r="J123" i="32"/>
  <c r="J124" i="32"/>
  <c r="J117" i="32"/>
  <c r="J118" i="32"/>
  <c r="J125" i="32"/>
  <c r="A31" i="14"/>
  <c r="A145" i="14" s="1"/>
  <c r="C17" i="36"/>
  <c r="B17" i="36"/>
  <c r="C53" i="36"/>
  <c r="B53" i="36"/>
  <c r="C51" i="36"/>
  <c r="B51" i="36"/>
  <c r="D44" i="36"/>
  <c r="C44" i="36"/>
  <c r="B44" i="36"/>
  <c r="C47" i="36"/>
  <c r="B47" i="36"/>
  <c r="D13" i="36"/>
  <c r="C13" i="36"/>
  <c r="B13" i="36"/>
  <c r="D15" i="36"/>
  <c r="C15" i="36"/>
  <c r="B15" i="36"/>
  <c r="C49" i="36"/>
  <c r="B49" i="36"/>
  <c r="C33" i="36"/>
  <c r="B33" i="36"/>
  <c r="D41" i="36"/>
  <c r="D134" i="28"/>
  <c r="C41" i="36"/>
  <c r="B41" i="36"/>
  <c r="D60" i="36"/>
  <c r="C60" i="36"/>
  <c r="B60" i="36"/>
  <c r="D45" i="36"/>
  <c r="C45" i="36"/>
  <c r="B45" i="36"/>
  <c r="D35" i="36"/>
  <c r="C35" i="36"/>
  <c r="B35" i="36"/>
  <c r="D6" i="36"/>
  <c r="C6" i="36"/>
  <c r="B6" i="36"/>
  <c r="C26" i="36"/>
  <c r="B26" i="36"/>
  <c r="D139" i="28"/>
  <c r="C68" i="36"/>
  <c r="B68" i="36"/>
  <c r="C58" i="36"/>
  <c r="B58" i="36"/>
  <c r="C42" i="36"/>
  <c r="B42" i="36"/>
  <c r="C7" i="36"/>
  <c r="B7" i="36"/>
  <c r="C36" i="36"/>
  <c r="B36" i="36"/>
  <c r="D54" i="36"/>
  <c r="C54" i="36"/>
  <c r="B54" i="36"/>
  <c r="C18" i="36"/>
  <c r="B18" i="36"/>
  <c r="C37" i="35"/>
  <c r="B37" i="35"/>
  <c r="C39" i="33"/>
  <c r="B39" i="33"/>
  <c r="C62" i="34"/>
  <c r="B62" i="34"/>
  <c r="C18" i="22"/>
  <c r="B18" i="22"/>
  <c r="A8" i="20"/>
  <c r="A10" i="20"/>
  <c r="W69" i="14"/>
  <c r="U69" i="14"/>
  <c r="T69" i="14"/>
  <c r="P69" i="14"/>
  <c r="O69" i="14"/>
  <c r="Q69" i="14"/>
  <c r="R69" i="14"/>
  <c r="S69" i="14"/>
  <c r="V69" i="14"/>
  <c r="B52" i="34"/>
  <c r="A110" i="14"/>
  <c r="A96" i="14"/>
  <c r="A82" i="14"/>
  <c r="A68" i="14"/>
  <c r="A54" i="14"/>
  <c r="A26" i="14"/>
  <c r="B12" i="33"/>
  <c r="A26" i="20"/>
  <c r="A23" i="20"/>
  <c r="A25" i="20"/>
  <c r="A24" i="20"/>
  <c r="A28" i="20"/>
  <c r="A22" i="20"/>
  <c r="L134" i="37"/>
  <c r="L74" i="37"/>
  <c r="A147" i="23"/>
  <c r="K130" i="23"/>
  <c r="D147" i="23" s="1"/>
  <c r="J130" i="23"/>
  <c r="I130" i="23"/>
  <c r="H130" i="23"/>
  <c r="G130" i="23"/>
  <c r="F130" i="23"/>
  <c r="E130" i="23"/>
  <c r="D130" i="23"/>
  <c r="C130" i="23"/>
  <c r="B130" i="23"/>
  <c r="A130" i="23"/>
  <c r="K129" i="23"/>
  <c r="D146" i="23" s="1"/>
  <c r="J129" i="23"/>
  <c r="I129" i="23"/>
  <c r="H129" i="23"/>
  <c r="G129" i="23"/>
  <c r="F129" i="23"/>
  <c r="E129" i="23"/>
  <c r="D129" i="23"/>
  <c r="C129" i="23"/>
  <c r="B129" i="23"/>
  <c r="A129" i="23"/>
  <c r="K128" i="23"/>
  <c r="D145" i="23" s="1"/>
  <c r="J128" i="23"/>
  <c r="I128" i="23"/>
  <c r="H128" i="23"/>
  <c r="G128" i="23"/>
  <c r="F128" i="23"/>
  <c r="F122" i="23"/>
  <c r="F123" i="23"/>
  <c r="F124" i="23"/>
  <c r="F125" i="23"/>
  <c r="F126" i="23"/>
  <c r="F127" i="23"/>
  <c r="E128" i="23"/>
  <c r="D128" i="23"/>
  <c r="C128" i="23"/>
  <c r="B128" i="23"/>
  <c r="A128" i="23"/>
  <c r="K127" i="23"/>
  <c r="D144" i="23" s="1"/>
  <c r="J127" i="23"/>
  <c r="I127" i="23"/>
  <c r="H127" i="23"/>
  <c r="G127" i="23"/>
  <c r="E127" i="23"/>
  <c r="D127" i="23"/>
  <c r="C127" i="23"/>
  <c r="L127" i="23" s="1"/>
  <c r="B127" i="23"/>
  <c r="A127" i="23"/>
  <c r="K126" i="23"/>
  <c r="D143" i="23" s="1"/>
  <c r="J126" i="23"/>
  <c r="I126" i="23"/>
  <c r="H126" i="23"/>
  <c r="G126" i="23"/>
  <c r="E126" i="23"/>
  <c r="D126" i="23"/>
  <c r="C126" i="23"/>
  <c r="B126" i="23"/>
  <c r="A126" i="23"/>
  <c r="K125" i="23"/>
  <c r="D142" i="23" s="1"/>
  <c r="J125" i="23"/>
  <c r="I125" i="23"/>
  <c r="H125" i="23"/>
  <c r="G125" i="23"/>
  <c r="E125" i="23"/>
  <c r="D125" i="23"/>
  <c r="C125" i="23"/>
  <c r="C122" i="23"/>
  <c r="C123" i="23"/>
  <c r="C124" i="23"/>
  <c r="B125" i="23"/>
  <c r="A125" i="23"/>
  <c r="K124" i="23"/>
  <c r="D141" i="23" s="1"/>
  <c r="J124" i="23"/>
  <c r="I124" i="23"/>
  <c r="H124" i="23"/>
  <c r="G124" i="23"/>
  <c r="E124" i="23"/>
  <c r="D124" i="23"/>
  <c r="B124" i="23"/>
  <c r="A124" i="23"/>
  <c r="K123" i="23"/>
  <c r="D140" i="23" s="1"/>
  <c r="J123" i="23"/>
  <c r="I123" i="23"/>
  <c r="I122" i="23"/>
  <c r="H123" i="23"/>
  <c r="G123" i="23"/>
  <c r="E123" i="23"/>
  <c r="D123" i="23"/>
  <c r="B123" i="23"/>
  <c r="A123" i="23"/>
  <c r="K122" i="23"/>
  <c r="D139" i="23" s="1"/>
  <c r="J122" i="23"/>
  <c r="H122" i="23"/>
  <c r="G122" i="23"/>
  <c r="E122" i="23"/>
  <c r="D122" i="23"/>
  <c r="B122" i="23"/>
  <c r="A122" i="23"/>
  <c r="K117" i="23"/>
  <c r="J117" i="23"/>
  <c r="I117" i="23"/>
  <c r="H117" i="23"/>
  <c r="G117" i="23"/>
  <c r="F117" i="23"/>
  <c r="E117" i="23"/>
  <c r="D117" i="23"/>
  <c r="C117" i="23"/>
  <c r="B117" i="23"/>
  <c r="L115" i="23"/>
  <c r="A115" i="23"/>
  <c r="L114" i="23"/>
  <c r="A114" i="23"/>
  <c r="L113" i="23"/>
  <c r="A113" i="23"/>
  <c r="L112" i="23"/>
  <c r="A112" i="23"/>
  <c r="L111" i="23"/>
  <c r="A111" i="23"/>
  <c r="L110" i="23"/>
  <c r="A110" i="23"/>
  <c r="L109" i="23"/>
  <c r="A109" i="23"/>
  <c r="L108" i="23"/>
  <c r="L107" i="23"/>
  <c r="A108" i="23"/>
  <c r="A107" i="23"/>
  <c r="W102" i="23"/>
  <c r="V102" i="23"/>
  <c r="U102" i="23"/>
  <c r="T102" i="23"/>
  <c r="S102" i="23"/>
  <c r="R102" i="23"/>
  <c r="Q102" i="23"/>
  <c r="P102" i="23"/>
  <c r="O102" i="23"/>
  <c r="N102" i="23"/>
  <c r="K102" i="23"/>
  <c r="J102" i="23"/>
  <c r="I102" i="23"/>
  <c r="H102" i="23"/>
  <c r="G102" i="23"/>
  <c r="F102" i="23"/>
  <c r="E102" i="23"/>
  <c r="D102" i="23"/>
  <c r="C102" i="23"/>
  <c r="B102" i="23"/>
  <c r="X100" i="23"/>
  <c r="L100" i="23"/>
  <c r="A100" i="23"/>
  <c r="X99" i="23"/>
  <c r="L99" i="23"/>
  <c r="A99" i="23"/>
  <c r="X98" i="23"/>
  <c r="L98" i="23"/>
  <c r="A98" i="23"/>
  <c r="X97" i="23"/>
  <c r="L97" i="23"/>
  <c r="A97" i="23"/>
  <c r="X96" i="23"/>
  <c r="L96" i="23"/>
  <c r="A96" i="23"/>
  <c r="X95" i="23"/>
  <c r="L95" i="23"/>
  <c r="A95" i="23"/>
  <c r="X94" i="23"/>
  <c r="L94" i="23"/>
  <c r="L92" i="23"/>
  <c r="L93" i="23"/>
  <c r="A94" i="23"/>
  <c r="X93" i="23"/>
  <c r="A93" i="23"/>
  <c r="X92" i="23"/>
  <c r="A92" i="23"/>
  <c r="W87" i="23"/>
  <c r="V87" i="23"/>
  <c r="U87" i="23"/>
  <c r="T87" i="23"/>
  <c r="S87" i="23"/>
  <c r="R87" i="23"/>
  <c r="Q87" i="23"/>
  <c r="P87" i="23"/>
  <c r="O87" i="23"/>
  <c r="N87" i="23"/>
  <c r="K87" i="23"/>
  <c r="J87" i="23"/>
  <c r="I87" i="23"/>
  <c r="H87" i="23"/>
  <c r="G87" i="23"/>
  <c r="F87" i="23"/>
  <c r="E87" i="23"/>
  <c r="D87" i="23"/>
  <c r="C87" i="23"/>
  <c r="B87" i="23"/>
  <c r="X85" i="23"/>
  <c r="L85" i="23"/>
  <c r="A85" i="23"/>
  <c r="X84" i="23"/>
  <c r="L84" i="23"/>
  <c r="A84" i="23"/>
  <c r="X83" i="23"/>
  <c r="L83" i="23"/>
  <c r="A83" i="23"/>
  <c r="X82" i="23"/>
  <c r="L82" i="23"/>
  <c r="A82" i="23"/>
  <c r="X81" i="23"/>
  <c r="L81" i="23"/>
  <c r="A81" i="23"/>
  <c r="X80" i="23"/>
  <c r="L80" i="23"/>
  <c r="L77" i="23"/>
  <c r="L78" i="23"/>
  <c r="L79" i="23"/>
  <c r="A80" i="23"/>
  <c r="X79" i="23"/>
  <c r="A79" i="23"/>
  <c r="X78" i="23"/>
  <c r="A78" i="23"/>
  <c r="X77" i="23"/>
  <c r="A77" i="23"/>
  <c r="W72" i="23"/>
  <c r="V72" i="23"/>
  <c r="U72" i="23"/>
  <c r="T72" i="23"/>
  <c r="S72" i="23"/>
  <c r="R72" i="23"/>
  <c r="Q72" i="23"/>
  <c r="P72" i="23"/>
  <c r="O72" i="23"/>
  <c r="N72" i="23"/>
  <c r="K72" i="23"/>
  <c r="J72" i="23"/>
  <c r="I72" i="23"/>
  <c r="H72" i="23"/>
  <c r="G72" i="23"/>
  <c r="F72" i="23"/>
  <c r="E72" i="23"/>
  <c r="D72" i="23"/>
  <c r="C72" i="23"/>
  <c r="B72" i="23"/>
  <c r="L70" i="23"/>
  <c r="A70" i="23"/>
  <c r="X69" i="23"/>
  <c r="L69" i="23"/>
  <c r="A69" i="23"/>
  <c r="X68" i="23"/>
  <c r="L68" i="23"/>
  <c r="A68" i="23"/>
  <c r="X67" i="23"/>
  <c r="L67" i="23"/>
  <c r="A67" i="23"/>
  <c r="X66" i="23"/>
  <c r="L66" i="23"/>
  <c r="A66" i="23"/>
  <c r="X65" i="23"/>
  <c r="L65" i="23"/>
  <c r="A65" i="23"/>
  <c r="X64" i="23"/>
  <c r="L64" i="23"/>
  <c r="A64" i="23"/>
  <c r="X63" i="23"/>
  <c r="L63" i="23"/>
  <c r="A63" i="23"/>
  <c r="X62" i="23"/>
  <c r="L62" i="23"/>
  <c r="A62" i="23"/>
  <c r="W57" i="23"/>
  <c r="V57" i="23"/>
  <c r="U57" i="23"/>
  <c r="T57" i="23"/>
  <c r="S57" i="23"/>
  <c r="R57" i="23"/>
  <c r="Q57" i="23"/>
  <c r="P57" i="23"/>
  <c r="O57" i="23"/>
  <c r="N57" i="23"/>
  <c r="K57" i="23"/>
  <c r="J57" i="23"/>
  <c r="I57" i="23"/>
  <c r="H57" i="23"/>
  <c r="G57" i="23"/>
  <c r="F57" i="23"/>
  <c r="E57" i="23"/>
  <c r="D57" i="23"/>
  <c r="C57" i="23"/>
  <c r="B57" i="23"/>
  <c r="X55" i="23"/>
  <c r="L55" i="23"/>
  <c r="A55" i="23"/>
  <c r="X54" i="23"/>
  <c r="L54" i="23"/>
  <c r="A54" i="23"/>
  <c r="X53" i="23"/>
  <c r="L53" i="23"/>
  <c r="A53" i="23"/>
  <c r="X52" i="23"/>
  <c r="L52" i="23"/>
  <c r="A52" i="23"/>
  <c r="X51" i="23"/>
  <c r="L51" i="23"/>
  <c r="A51" i="23"/>
  <c r="X50" i="23"/>
  <c r="L50" i="23"/>
  <c r="A50" i="23"/>
  <c r="X49" i="23"/>
  <c r="X47" i="23"/>
  <c r="X48" i="23"/>
  <c r="L49" i="23"/>
  <c r="L47" i="23"/>
  <c r="L48" i="23"/>
  <c r="A49" i="23"/>
  <c r="A48" i="23"/>
  <c r="A47" i="23"/>
  <c r="W42" i="23"/>
  <c r="V42" i="23"/>
  <c r="U42" i="23"/>
  <c r="T42" i="23"/>
  <c r="S42" i="23"/>
  <c r="R42" i="23"/>
  <c r="Q42" i="23"/>
  <c r="P42" i="23"/>
  <c r="O42" i="23"/>
  <c r="N42" i="23"/>
  <c r="K42" i="23"/>
  <c r="J42" i="23"/>
  <c r="I42" i="23"/>
  <c r="H42" i="23"/>
  <c r="G42" i="23"/>
  <c r="F42" i="23"/>
  <c r="E42" i="23"/>
  <c r="E43" i="23" s="1"/>
  <c r="D42" i="23"/>
  <c r="C42" i="23"/>
  <c r="B42" i="23"/>
  <c r="X40" i="23"/>
  <c r="L40" i="23"/>
  <c r="A40" i="23"/>
  <c r="A159" i="23" s="1"/>
  <c r="X39" i="23"/>
  <c r="L39" i="23"/>
  <c r="A39" i="23"/>
  <c r="A146" i="23" s="1"/>
  <c r="X38" i="23"/>
  <c r="L38" i="23"/>
  <c r="A38" i="23"/>
  <c r="A157" i="23" s="1"/>
  <c r="A37" i="23"/>
  <c r="A156" i="23" s="1"/>
  <c r="X37" i="23"/>
  <c r="L37" i="23"/>
  <c r="X36" i="23"/>
  <c r="L36" i="23"/>
  <c r="A36" i="23"/>
  <c r="A155" i="23" s="1"/>
  <c r="X35" i="23"/>
  <c r="X32" i="23"/>
  <c r="X33" i="23"/>
  <c r="X34" i="23"/>
  <c r="L35" i="23"/>
  <c r="A35" i="23"/>
  <c r="A142" i="23" s="1"/>
  <c r="L34" i="23"/>
  <c r="A34" i="23"/>
  <c r="A153" i="23" s="1"/>
  <c r="L33" i="23"/>
  <c r="A33" i="23"/>
  <c r="A140" i="23" s="1"/>
  <c r="L32" i="23"/>
  <c r="A32" i="23"/>
  <c r="W27" i="23"/>
  <c r="V27" i="23"/>
  <c r="U27" i="23"/>
  <c r="T27" i="23"/>
  <c r="S27" i="23"/>
  <c r="R27" i="23"/>
  <c r="Q27" i="23"/>
  <c r="P27" i="23"/>
  <c r="O27" i="23"/>
  <c r="N27" i="23"/>
  <c r="K27" i="23"/>
  <c r="J27" i="23"/>
  <c r="I27" i="23"/>
  <c r="H27" i="23"/>
  <c r="G27" i="23"/>
  <c r="F27" i="23"/>
  <c r="E27" i="23"/>
  <c r="E28" i="23" s="1"/>
  <c r="D27" i="23"/>
  <c r="C27" i="23"/>
  <c r="B27" i="23"/>
  <c r="X25" i="23"/>
  <c r="L25" i="23"/>
  <c r="A25" i="23"/>
  <c r="X24" i="23"/>
  <c r="L24" i="23"/>
  <c r="A24" i="23"/>
  <c r="X23" i="23"/>
  <c r="L23" i="23"/>
  <c r="A23" i="23"/>
  <c r="X22" i="23"/>
  <c r="L22" i="23"/>
  <c r="A22" i="23"/>
  <c r="X21" i="23"/>
  <c r="L21" i="23"/>
  <c r="A21" i="23"/>
  <c r="X20" i="23"/>
  <c r="L20" i="23"/>
  <c r="A20" i="23"/>
  <c r="X19" i="23"/>
  <c r="L19" i="23"/>
  <c r="L17" i="23"/>
  <c r="L18" i="23"/>
  <c r="A19" i="23"/>
  <c r="X18" i="23"/>
  <c r="A18" i="23"/>
  <c r="X17" i="23"/>
  <c r="A17" i="23"/>
  <c r="W13" i="23"/>
  <c r="V13" i="23"/>
  <c r="U13" i="23"/>
  <c r="T13" i="23"/>
  <c r="S13" i="23"/>
  <c r="R13" i="23"/>
  <c r="Q13" i="23"/>
  <c r="P13" i="23"/>
  <c r="E13" i="23"/>
  <c r="D13" i="23"/>
  <c r="O13" i="23"/>
  <c r="N13" i="23"/>
  <c r="K13" i="23"/>
  <c r="J13" i="23"/>
  <c r="I13" i="23"/>
  <c r="H13" i="23"/>
  <c r="G13" i="23"/>
  <c r="F13" i="23"/>
  <c r="C13" i="23"/>
  <c r="B13" i="23"/>
  <c r="X11" i="23"/>
  <c r="L11" i="23"/>
  <c r="X10" i="23"/>
  <c r="L10" i="23"/>
  <c r="X9" i="23"/>
  <c r="L9" i="23"/>
  <c r="X8" i="23"/>
  <c r="L8" i="23"/>
  <c r="X7" i="23"/>
  <c r="L7" i="23"/>
  <c r="X6" i="23"/>
  <c r="L6" i="23"/>
  <c r="X5" i="23"/>
  <c r="L5" i="23"/>
  <c r="X4" i="23"/>
  <c r="L4" i="23"/>
  <c r="X3" i="23"/>
  <c r="X13" i="23" s="1"/>
  <c r="J140" i="23" s="1"/>
  <c r="V140" i="23" s="1"/>
  <c r="L3" i="23"/>
  <c r="K180" i="37"/>
  <c r="J180" i="37"/>
  <c r="I180" i="37"/>
  <c r="H180" i="37"/>
  <c r="G180" i="37"/>
  <c r="F180" i="37"/>
  <c r="E180" i="37"/>
  <c r="D180" i="37"/>
  <c r="C180" i="37"/>
  <c r="B180" i="37"/>
  <c r="L178" i="37"/>
  <c r="L177" i="37"/>
  <c r="L176" i="37"/>
  <c r="L175" i="37"/>
  <c r="L174" i="37"/>
  <c r="L173" i="37"/>
  <c r="L172" i="37"/>
  <c r="L170" i="37"/>
  <c r="L171" i="37"/>
  <c r="K165" i="37"/>
  <c r="J165" i="37"/>
  <c r="I165" i="37"/>
  <c r="H165" i="37"/>
  <c r="G165" i="37"/>
  <c r="F165" i="37"/>
  <c r="E165" i="37"/>
  <c r="E166" i="37" s="1"/>
  <c r="D165" i="37"/>
  <c r="C165" i="37"/>
  <c r="B165" i="37"/>
  <c r="L163" i="37"/>
  <c r="L162" i="37"/>
  <c r="L161" i="37"/>
  <c r="L160" i="37"/>
  <c r="L159" i="37"/>
  <c r="L158" i="37"/>
  <c r="L157" i="37"/>
  <c r="L156" i="37"/>
  <c r="L155" i="37"/>
  <c r="K150" i="37"/>
  <c r="J150" i="37"/>
  <c r="I150" i="37"/>
  <c r="H150" i="37"/>
  <c r="G150" i="37"/>
  <c r="F150" i="37"/>
  <c r="E150" i="37"/>
  <c r="D150" i="37"/>
  <c r="C150" i="37"/>
  <c r="B150" i="37"/>
  <c r="L148" i="37"/>
  <c r="L147" i="37"/>
  <c r="L146" i="37"/>
  <c r="L145" i="37"/>
  <c r="L144" i="37"/>
  <c r="L143" i="37"/>
  <c r="L142" i="37"/>
  <c r="L141" i="37"/>
  <c r="L140" i="37"/>
  <c r="K135" i="37"/>
  <c r="J135" i="37"/>
  <c r="I135" i="37"/>
  <c r="H135" i="37"/>
  <c r="G135" i="37"/>
  <c r="F135" i="37"/>
  <c r="E135" i="37"/>
  <c r="D135" i="37"/>
  <c r="C135" i="37"/>
  <c r="B135" i="37"/>
  <c r="L133" i="37"/>
  <c r="L132" i="37"/>
  <c r="L131" i="37"/>
  <c r="L130" i="37"/>
  <c r="L129" i="37"/>
  <c r="L128" i="37"/>
  <c r="L125" i="37"/>
  <c r="L126" i="37"/>
  <c r="L127" i="37"/>
  <c r="K120" i="37"/>
  <c r="J120" i="37"/>
  <c r="I120" i="37"/>
  <c r="H120" i="37"/>
  <c r="G120" i="37"/>
  <c r="F120" i="37"/>
  <c r="E120" i="37"/>
  <c r="D120" i="37"/>
  <c r="C120" i="37"/>
  <c r="B120" i="37"/>
  <c r="L118" i="37"/>
  <c r="L117" i="37"/>
  <c r="L116" i="37"/>
  <c r="L115" i="37"/>
  <c r="L114" i="37"/>
  <c r="L113" i="37"/>
  <c r="L112" i="37"/>
  <c r="L111" i="37"/>
  <c r="L110" i="37"/>
  <c r="K105" i="37"/>
  <c r="J105" i="37"/>
  <c r="I105" i="37"/>
  <c r="H105" i="37"/>
  <c r="G105" i="37"/>
  <c r="F105" i="37"/>
  <c r="E105" i="37"/>
  <c r="D105" i="37"/>
  <c r="C105" i="37"/>
  <c r="B105" i="37"/>
  <c r="L103" i="37"/>
  <c r="L102" i="37"/>
  <c r="L101" i="37"/>
  <c r="L100" i="37"/>
  <c r="L99" i="37"/>
  <c r="L98" i="37"/>
  <c r="L97" i="37"/>
  <c r="L96" i="37"/>
  <c r="L95" i="37"/>
  <c r="K75" i="37"/>
  <c r="J75" i="37"/>
  <c r="I75" i="37"/>
  <c r="H75" i="37"/>
  <c r="G75" i="37"/>
  <c r="F75" i="37"/>
  <c r="E75" i="37"/>
  <c r="D75" i="37"/>
  <c r="C75" i="37"/>
  <c r="B75" i="37"/>
  <c r="L73" i="37"/>
  <c r="L72" i="37"/>
  <c r="L71" i="37"/>
  <c r="L70" i="37"/>
  <c r="L69" i="37"/>
  <c r="L68" i="37"/>
  <c r="L67" i="37"/>
  <c r="L66" i="37"/>
  <c r="L65" i="37"/>
  <c r="K90" i="37"/>
  <c r="J90" i="37"/>
  <c r="I90" i="37"/>
  <c r="H90" i="37"/>
  <c r="G90" i="37"/>
  <c r="F90" i="37"/>
  <c r="E90" i="37"/>
  <c r="D90" i="37"/>
  <c r="C90" i="37"/>
  <c r="B90" i="37"/>
  <c r="L88" i="37"/>
  <c r="L87" i="37"/>
  <c r="L86" i="37"/>
  <c r="L85" i="37"/>
  <c r="L84" i="37"/>
  <c r="L83" i="37"/>
  <c r="L82" i="37"/>
  <c r="L80" i="37"/>
  <c r="L81" i="37"/>
  <c r="K45" i="37"/>
  <c r="J45" i="37"/>
  <c r="I45" i="37"/>
  <c r="H45" i="37"/>
  <c r="G45" i="37"/>
  <c r="F45" i="37"/>
  <c r="E45" i="37"/>
  <c r="D45" i="37"/>
  <c r="C45" i="37"/>
  <c r="B45" i="37"/>
  <c r="L43" i="37"/>
  <c r="L42" i="37"/>
  <c r="L41" i="37"/>
  <c r="L40" i="37"/>
  <c r="L39" i="37"/>
  <c r="L38" i="37"/>
  <c r="L37" i="37"/>
  <c r="L36" i="37"/>
  <c r="L35" i="37"/>
  <c r="K60" i="37"/>
  <c r="J60" i="37"/>
  <c r="I60" i="37"/>
  <c r="H60" i="37"/>
  <c r="G60" i="37"/>
  <c r="F60" i="37"/>
  <c r="E60" i="37"/>
  <c r="D60" i="37"/>
  <c r="C60" i="37"/>
  <c r="B60" i="37"/>
  <c r="L58" i="37"/>
  <c r="L57" i="37"/>
  <c r="L56" i="37"/>
  <c r="L55" i="37"/>
  <c r="L54" i="37"/>
  <c r="L53" i="37"/>
  <c r="L52" i="37"/>
  <c r="L51" i="37"/>
  <c r="L50" i="37"/>
  <c r="A158" i="23"/>
  <c r="A139" i="23"/>
  <c r="A143" i="23"/>
  <c r="L122" i="23"/>
  <c r="A124" i="31"/>
  <c r="A123" i="31"/>
  <c r="A122" i="31"/>
  <c r="A121" i="31"/>
  <c r="A120" i="31"/>
  <c r="A119" i="31"/>
  <c r="D134" i="31"/>
  <c r="A118" i="31"/>
  <c r="A117" i="31"/>
  <c r="D132" i="31"/>
  <c r="D54" i="33"/>
  <c r="A116" i="31"/>
  <c r="K111" i="31"/>
  <c r="J111" i="31"/>
  <c r="I111" i="31"/>
  <c r="H111" i="31"/>
  <c r="G111" i="31"/>
  <c r="F111" i="31"/>
  <c r="E111" i="31"/>
  <c r="D111" i="31"/>
  <c r="E112" i="31"/>
  <c r="C111" i="31"/>
  <c r="B111" i="31"/>
  <c r="A109" i="31"/>
  <c r="A108" i="31"/>
  <c r="A107" i="31"/>
  <c r="A106" i="31"/>
  <c r="A105" i="31"/>
  <c r="A104" i="31"/>
  <c r="A103" i="31"/>
  <c r="A102" i="31"/>
  <c r="A101" i="31"/>
  <c r="W97" i="31"/>
  <c r="V97" i="31"/>
  <c r="U97" i="31"/>
  <c r="T97" i="31"/>
  <c r="S97" i="31"/>
  <c r="R97" i="31"/>
  <c r="Q97" i="31"/>
  <c r="P97" i="31"/>
  <c r="O97" i="31"/>
  <c r="N97" i="31"/>
  <c r="K97" i="31"/>
  <c r="J97" i="31"/>
  <c r="I97" i="31"/>
  <c r="H97" i="31"/>
  <c r="G97" i="31"/>
  <c r="F97" i="31"/>
  <c r="E97" i="31"/>
  <c r="D97" i="31"/>
  <c r="C97" i="31"/>
  <c r="B97" i="31"/>
  <c r="A95" i="31"/>
  <c r="A94" i="31"/>
  <c r="A93" i="31"/>
  <c r="A92" i="31"/>
  <c r="A91" i="31"/>
  <c r="A90" i="31"/>
  <c r="A89" i="31"/>
  <c r="A88" i="31"/>
  <c r="A87" i="31"/>
  <c r="W83" i="31"/>
  <c r="V83" i="31"/>
  <c r="U83" i="31"/>
  <c r="T83" i="31"/>
  <c r="S83" i="31"/>
  <c r="R83" i="31"/>
  <c r="Q83" i="31"/>
  <c r="P83" i="31"/>
  <c r="O83" i="31"/>
  <c r="N83" i="31"/>
  <c r="K83" i="31"/>
  <c r="J83" i="31"/>
  <c r="I83" i="31"/>
  <c r="H83" i="31"/>
  <c r="G83" i="31"/>
  <c r="F83" i="31"/>
  <c r="E83" i="31"/>
  <c r="D83" i="31"/>
  <c r="C83" i="31"/>
  <c r="B83" i="31"/>
  <c r="A81" i="31"/>
  <c r="A80" i="31"/>
  <c r="A79" i="31"/>
  <c r="A78" i="31"/>
  <c r="A77" i="31"/>
  <c r="A76" i="31"/>
  <c r="A75" i="31"/>
  <c r="A74" i="31"/>
  <c r="A73" i="31"/>
  <c r="W69" i="31"/>
  <c r="V69" i="31"/>
  <c r="U69" i="31"/>
  <c r="T69" i="31"/>
  <c r="S69" i="31"/>
  <c r="R69" i="31"/>
  <c r="Q69" i="31"/>
  <c r="P69" i="31"/>
  <c r="O69" i="31"/>
  <c r="N69" i="31"/>
  <c r="K69" i="31"/>
  <c r="J69" i="31"/>
  <c r="I69" i="31"/>
  <c r="H69" i="31"/>
  <c r="G69" i="31"/>
  <c r="F69" i="31"/>
  <c r="E69" i="31"/>
  <c r="D69" i="31"/>
  <c r="C69" i="31"/>
  <c r="B69" i="31"/>
  <c r="A67" i="31"/>
  <c r="A66" i="31"/>
  <c r="A65" i="31"/>
  <c r="A64" i="31"/>
  <c r="A63" i="31"/>
  <c r="A62" i="31"/>
  <c r="A61" i="31"/>
  <c r="A60" i="31"/>
  <c r="A59" i="31"/>
  <c r="W55" i="31"/>
  <c r="V55" i="31"/>
  <c r="U55" i="31"/>
  <c r="T55" i="31"/>
  <c r="S55" i="31"/>
  <c r="R55" i="31"/>
  <c r="Q55" i="31"/>
  <c r="P55" i="31"/>
  <c r="O55" i="31"/>
  <c r="N55" i="31"/>
  <c r="K55" i="31"/>
  <c r="J55" i="31"/>
  <c r="I55" i="31"/>
  <c r="H55" i="31"/>
  <c r="G55" i="31"/>
  <c r="F55" i="31"/>
  <c r="E55" i="31"/>
  <c r="D55" i="31"/>
  <c r="C55" i="31"/>
  <c r="B55" i="31"/>
  <c r="A53" i="31"/>
  <c r="A52" i="31"/>
  <c r="A51" i="31"/>
  <c r="A50" i="31"/>
  <c r="A49" i="31"/>
  <c r="A48" i="31"/>
  <c r="A47" i="31"/>
  <c r="A46" i="31"/>
  <c r="A45" i="31"/>
  <c r="W41" i="31"/>
  <c r="V41" i="31"/>
  <c r="U41" i="31"/>
  <c r="T41" i="31"/>
  <c r="S41" i="31"/>
  <c r="R41" i="31"/>
  <c r="Q41" i="31"/>
  <c r="P41" i="31"/>
  <c r="O41" i="31"/>
  <c r="N41" i="31"/>
  <c r="K41" i="31"/>
  <c r="J41" i="31"/>
  <c r="I41" i="31"/>
  <c r="H41" i="31"/>
  <c r="G41" i="31"/>
  <c r="F41" i="31"/>
  <c r="E41" i="31"/>
  <c r="D41" i="31"/>
  <c r="C41" i="31"/>
  <c r="B41" i="31"/>
  <c r="A38" i="31"/>
  <c r="A139" i="31" s="1"/>
  <c r="A37" i="31"/>
  <c r="A36" i="31"/>
  <c r="A35" i="31"/>
  <c r="A136" i="31" s="1"/>
  <c r="A34" i="31"/>
  <c r="A135" i="31" s="1"/>
  <c r="A33" i="31"/>
  <c r="A134" i="31" s="1"/>
  <c r="A32" i="31"/>
  <c r="A133" i="31"/>
  <c r="A31" i="31"/>
  <c r="A132" i="31" s="1"/>
  <c r="W27" i="31"/>
  <c r="V27" i="31"/>
  <c r="U27" i="31"/>
  <c r="T27" i="31"/>
  <c r="S27" i="31"/>
  <c r="R27" i="31"/>
  <c r="Q27" i="31"/>
  <c r="Q28" i="31" s="1"/>
  <c r="P27" i="31"/>
  <c r="O27" i="31"/>
  <c r="N27" i="31"/>
  <c r="K27" i="31"/>
  <c r="J27" i="31"/>
  <c r="I27" i="31"/>
  <c r="H27" i="31"/>
  <c r="G27" i="31"/>
  <c r="F27" i="31"/>
  <c r="E27" i="31"/>
  <c r="E28" i="31" s="1"/>
  <c r="D27" i="31"/>
  <c r="C27" i="31"/>
  <c r="B27" i="31"/>
  <c r="A25" i="31"/>
  <c r="A24" i="31"/>
  <c r="A23" i="31"/>
  <c r="A22" i="31"/>
  <c r="A21" i="31"/>
  <c r="A20" i="31"/>
  <c r="A19" i="31"/>
  <c r="A18" i="31"/>
  <c r="A17" i="31"/>
  <c r="W13" i="31"/>
  <c r="V13" i="31"/>
  <c r="U13" i="31"/>
  <c r="T13" i="31"/>
  <c r="S13" i="31"/>
  <c r="R13" i="31"/>
  <c r="Q13" i="31"/>
  <c r="P13" i="31"/>
  <c r="O13" i="31"/>
  <c r="N13" i="31"/>
  <c r="K13" i="31"/>
  <c r="J13" i="31"/>
  <c r="I13" i="31"/>
  <c r="H13" i="31"/>
  <c r="G13" i="31"/>
  <c r="F13" i="31"/>
  <c r="E13" i="31"/>
  <c r="D13" i="31"/>
  <c r="C13" i="31"/>
  <c r="B13" i="31"/>
  <c r="A145" i="31"/>
  <c r="A124" i="28"/>
  <c r="A123" i="28"/>
  <c r="A122" i="28"/>
  <c r="D137" i="28"/>
  <c r="A121" i="28"/>
  <c r="D136" i="28"/>
  <c r="A120" i="28"/>
  <c r="D22" i="35"/>
  <c r="A119" i="28"/>
  <c r="D33" i="34"/>
  <c r="A118" i="28"/>
  <c r="A117" i="28"/>
  <c r="A116" i="28"/>
  <c r="K111" i="28"/>
  <c r="J111" i="28"/>
  <c r="I111" i="28"/>
  <c r="H111" i="28"/>
  <c r="G111" i="28"/>
  <c r="F111" i="28"/>
  <c r="E111" i="28"/>
  <c r="D111" i="28"/>
  <c r="C111" i="28"/>
  <c r="B111" i="28"/>
  <c r="A146" i="31"/>
  <c r="A109" i="28"/>
  <c r="A108" i="28"/>
  <c r="A107" i="28"/>
  <c r="A106" i="28"/>
  <c r="A105" i="28"/>
  <c r="A104" i="28"/>
  <c r="A103" i="28"/>
  <c r="A102" i="28"/>
  <c r="A101" i="28"/>
  <c r="W97" i="28"/>
  <c r="V97" i="28"/>
  <c r="U97" i="28"/>
  <c r="T97" i="28"/>
  <c r="S97" i="28"/>
  <c r="R97" i="28"/>
  <c r="Q97" i="28"/>
  <c r="Q98" i="28" s="1"/>
  <c r="P97" i="28"/>
  <c r="O97" i="28"/>
  <c r="N97" i="28"/>
  <c r="K97" i="28"/>
  <c r="J97" i="28"/>
  <c r="I97" i="28"/>
  <c r="H97" i="28"/>
  <c r="G97" i="28"/>
  <c r="F97" i="28"/>
  <c r="E97" i="28"/>
  <c r="D97" i="28"/>
  <c r="C97" i="28"/>
  <c r="B97" i="28"/>
  <c r="A95" i="28"/>
  <c r="A94" i="28"/>
  <c r="A93" i="28"/>
  <c r="A92" i="28"/>
  <c r="A91" i="28"/>
  <c r="A90" i="28"/>
  <c r="A89" i="28"/>
  <c r="A88" i="28"/>
  <c r="A87" i="28"/>
  <c r="W83" i="28"/>
  <c r="V83" i="28"/>
  <c r="U83" i="28"/>
  <c r="T83" i="28"/>
  <c r="S83" i="28"/>
  <c r="R83" i="28"/>
  <c r="Q83" i="28"/>
  <c r="P83" i="28"/>
  <c r="O83" i="28"/>
  <c r="N83" i="28"/>
  <c r="K83" i="28"/>
  <c r="J83" i="28"/>
  <c r="I83" i="28"/>
  <c r="H83" i="28"/>
  <c r="G83" i="28"/>
  <c r="F83" i="28"/>
  <c r="E83" i="28"/>
  <c r="D83" i="28"/>
  <c r="C83" i="28"/>
  <c r="B83" i="28"/>
  <c r="A81" i="28"/>
  <c r="A80" i="28"/>
  <c r="A79" i="28"/>
  <c r="A78" i="28"/>
  <c r="A77" i="28"/>
  <c r="A76" i="28"/>
  <c r="A75" i="28"/>
  <c r="A74" i="28"/>
  <c r="A73" i="28"/>
  <c r="W69" i="28"/>
  <c r="V69" i="28"/>
  <c r="U69" i="28"/>
  <c r="T69" i="28"/>
  <c r="S69" i="28"/>
  <c r="R69" i="28"/>
  <c r="Q69" i="28"/>
  <c r="P69" i="28"/>
  <c r="O69" i="28"/>
  <c r="N69" i="28"/>
  <c r="K69" i="28"/>
  <c r="J69" i="28"/>
  <c r="I69" i="28"/>
  <c r="H69" i="28"/>
  <c r="G69" i="28"/>
  <c r="F69" i="28"/>
  <c r="E69" i="28"/>
  <c r="D69" i="28"/>
  <c r="C69" i="28"/>
  <c r="B69" i="28"/>
  <c r="A67" i="28"/>
  <c r="A66" i="28"/>
  <c r="A65" i="28"/>
  <c r="A64" i="28"/>
  <c r="A63" i="28"/>
  <c r="A62" i="28"/>
  <c r="A61" i="28"/>
  <c r="A60" i="28"/>
  <c r="A59" i="28"/>
  <c r="W55" i="28"/>
  <c r="V55" i="28"/>
  <c r="U55" i="28"/>
  <c r="T55" i="28"/>
  <c r="S55" i="28"/>
  <c r="R55" i="28"/>
  <c r="Q55" i="28"/>
  <c r="P55" i="28"/>
  <c r="O55" i="28"/>
  <c r="N55" i="28"/>
  <c r="K55" i="28"/>
  <c r="J55" i="28"/>
  <c r="I55" i="28"/>
  <c r="H55" i="28"/>
  <c r="G55" i="28"/>
  <c r="F55" i="28"/>
  <c r="E55" i="28"/>
  <c r="D55" i="28"/>
  <c r="C55" i="28"/>
  <c r="B55" i="28"/>
  <c r="A53" i="28"/>
  <c r="A52" i="28"/>
  <c r="A51" i="28"/>
  <c r="A50" i="28"/>
  <c r="A49" i="28"/>
  <c r="A48" i="28"/>
  <c r="A47" i="28"/>
  <c r="A46" i="28"/>
  <c r="A45" i="28"/>
  <c r="W41" i="28"/>
  <c r="V41" i="28"/>
  <c r="U41" i="28"/>
  <c r="T41" i="28"/>
  <c r="S41" i="28"/>
  <c r="R41" i="28"/>
  <c r="Q41" i="28"/>
  <c r="P41" i="28"/>
  <c r="O41" i="28"/>
  <c r="N41" i="28"/>
  <c r="K41" i="28"/>
  <c r="J41" i="28"/>
  <c r="I41" i="28"/>
  <c r="H41" i="28"/>
  <c r="G41" i="28"/>
  <c r="F41" i="28"/>
  <c r="E41" i="28"/>
  <c r="D41" i="28"/>
  <c r="C41" i="28"/>
  <c r="B41" i="28"/>
  <c r="A38" i="28"/>
  <c r="A139" i="28" s="1"/>
  <c r="A37" i="28"/>
  <c r="A138" i="28" s="1"/>
  <c r="A36" i="28"/>
  <c r="A149" i="28" s="1"/>
  <c r="A35" i="28"/>
  <c r="A136" i="28" s="1"/>
  <c r="A34" i="28"/>
  <c r="A33" i="28"/>
  <c r="A146" i="28" s="1"/>
  <c r="A32" i="28"/>
  <c r="A133" i="28" s="1"/>
  <c r="A31" i="28"/>
  <c r="A132" i="28" s="1"/>
  <c r="W27" i="28"/>
  <c r="V27" i="28"/>
  <c r="U27" i="28"/>
  <c r="T27" i="28"/>
  <c r="S27" i="28"/>
  <c r="R27" i="28"/>
  <c r="Q27" i="28"/>
  <c r="P27" i="28"/>
  <c r="O27" i="28"/>
  <c r="N27" i="28"/>
  <c r="K27" i="28"/>
  <c r="J27" i="28"/>
  <c r="I27" i="28"/>
  <c r="H27" i="28"/>
  <c r="G27" i="28"/>
  <c r="F27" i="28"/>
  <c r="E27" i="28"/>
  <c r="E28" i="28" s="1"/>
  <c r="D27" i="28"/>
  <c r="C27" i="28"/>
  <c r="B27" i="28"/>
  <c r="A25" i="28"/>
  <c r="A24" i="28"/>
  <c r="A23" i="28"/>
  <c r="A22" i="28"/>
  <c r="A21" i="28"/>
  <c r="A20" i="28"/>
  <c r="A19" i="28"/>
  <c r="A18" i="28"/>
  <c r="A17" i="28"/>
  <c r="W13" i="28"/>
  <c r="V13" i="28"/>
  <c r="U13" i="28"/>
  <c r="T13" i="28"/>
  <c r="S13" i="28"/>
  <c r="R13" i="28"/>
  <c r="Q13" i="28"/>
  <c r="P13" i="28"/>
  <c r="O13" i="28"/>
  <c r="N13" i="28"/>
  <c r="K13" i="28"/>
  <c r="J13" i="28"/>
  <c r="I13" i="28"/>
  <c r="H13" i="28"/>
  <c r="G13" i="28"/>
  <c r="F13" i="28"/>
  <c r="E13" i="28"/>
  <c r="D13" i="28"/>
  <c r="C13" i="28"/>
  <c r="B13" i="28"/>
  <c r="A135" i="28"/>
  <c r="A147" i="28"/>
  <c r="D32" i="35"/>
  <c r="D137" i="14"/>
  <c r="D134" i="14"/>
  <c r="K111" i="14"/>
  <c r="J111" i="14"/>
  <c r="I111" i="14"/>
  <c r="H111" i="14"/>
  <c r="G111" i="14"/>
  <c r="F111" i="14"/>
  <c r="E111" i="14"/>
  <c r="D111" i="14"/>
  <c r="C111" i="14"/>
  <c r="B111" i="14"/>
  <c r="A109" i="14"/>
  <c r="A108" i="14"/>
  <c r="A107" i="14"/>
  <c r="A106" i="14"/>
  <c r="A105" i="14"/>
  <c r="A104" i="14"/>
  <c r="A103" i="14"/>
  <c r="A102" i="14"/>
  <c r="A101" i="14"/>
  <c r="W97" i="14"/>
  <c r="V97" i="14"/>
  <c r="U97" i="14"/>
  <c r="T97" i="14"/>
  <c r="S97" i="14"/>
  <c r="R97" i="14"/>
  <c r="Q97" i="14"/>
  <c r="P97" i="14"/>
  <c r="O97" i="14"/>
  <c r="N97" i="14"/>
  <c r="K97" i="14"/>
  <c r="J97" i="14"/>
  <c r="I97" i="14"/>
  <c r="H97" i="14"/>
  <c r="G97" i="14"/>
  <c r="F97" i="14"/>
  <c r="E97" i="14"/>
  <c r="D97" i="14"/>
  <c r="E98" i="14" s="1"/>
  <c r="C97" i="14"/>
  <c r="B97" i="14"/>
  <c r="A95" i="14"/>
  <c r="A94" i="14"/>
  <c r="A93" i="14"/>
  <c r="A92" i="14"/>
  <c r="A91" i="14"/>
  <c r="A90" i="14"/>
  <c r="A89" i="14"/>
  <c r="A88" i="14"/>
  <c r="A87" i="14"/>
  <c r="W83" i="14"/>
  <c r="V83" i="14"/>
  <c r="U83" i="14"/>
  <c r="T83" i="14"/>
  <c r="S83" i="14"/>
  <c r="R83" i="14"/>
  <c r="Q83" i="14"/>
  <c r="P83" i="14"/>
  <c r="O83" i="14"/>
  <c r="N83" i="14"/>
  <c r="Q98" i="14"/>
  <c r="K83" i="14"/>
  <c r="J83" i="14"/>
  <c r="I83" i="14"/>
  <c r="H83" i="14"/>
  <c r="G83" i="14"/>
  <c r="F83" i="14"/>
  <c r="E83" i="14"/>
  <c r="D83" i="14"/>
  <c r="C83" i="14"/>
  <c r="B83" i="14"/>
  <c r="A81" i="14"/>
  <c r="A80" i="14"/>
  <c r="A79" i="14"/>
  <c r="A78" i="14"/>
  <c r="A77" i="14"/>
  <c r="A76" i="14"/>
  <c r="A75" i="14"/>
  <c r="A74" i="14"/>
  <c r="A73" i="14"/>
  <c r="N69" i="14"/>
  <c r="K69" i="14"/>
  <c r="J69" i="14"/>
  <c r="I69" i="14"/>
  <c r="H69" i="14"/>
  <c r="G69" i="14"/>
  <c r="F69" i="14"/>
  <c r="E69" i="14"/>
  <c r="D69" i="14"/>
  <c r="C69" i="14"/>
  <c r="B69" i="14"/>
  <c r="A67" i="14"/>
  <c r="A66" i="14"/>
  <c r="A65" i="14"/>
  <c r="A64" i="14"/>
  <c r="A63" i="14"/>
  <c r="A62" i="14"/>
  <c r="A61" i="14"/>
  <c r="A60" i="14"/>
  <c r="A59" i="14"/>
  <c r="W55" i="14"/>
  <c r="V55" i="14"/>
  <c r="U55" i="14"/>
  <c r="T55" i="14"/>
  <c r="S55" i="14"/>
  <c r="R55" i="14"/>
  <c r="Q55" i="14"/>
  <c r="P55" i="14"/>
  <c r="O55" i="14"/>
  <c r="N55" i="14"/>
  <c r="K55" i="14"/>
  <c r="J55" i="14"/>
  <c r="I55" i="14"/>
  <c r="H55" i="14"/>
  <c r="G55" i="14"/>
  <c r="F55" i="14"/>
  <c r="E55" i="14"/>
  <c r="D55" i="14"/>
  <c r="C55" i="14"/>
  <c r="B55" i="14"/>
  <c r="A53" i="14"/>
  <c r="A52" i="14"/>
  <c r="A51" i="14"/>
  <c r="A50" i="14"/>
  <c r="A49" i="14"/>
  <c r="A48" i="14"/>
  <c r="A47" i="14"/>
  <c r="A46" i="14"/>
  <c r="A45" i="14"/>
  <c r="W41" i="14"/>
  <c r="V41" i="14"/>
  <c r="U41" i="14"/>
  <c r="T41" i="14"/>
  <c r="S41" i="14"/>
  <c r="R41" i="14"/>
  <c r="Q41" i="14"/>
  <c r="P41" i="14"/>
  <c r="O41" i="14"/>
  <c r="N41" i="14"/>
  <c r="K41" i="14"/>
  <c r="J41" i="14"/>
  <c r="I41" i="14"/>
  <c r="H41" i="14"/>
  <c r="G41" i="14"/>
  <c r="F41" i="14"/>
  <c r="E41" i="14"/>
  <c r="D41" i="14"/>
  <c r="C41" i="14"/>
  <c r="B41" i="14"/>
  <c r="A38" i="14"/>
  <c r="A152" i="14" s="1"/>
  <c r="A37" i="14"/>
  <c r="A138" i="14" s="1"/>
  <c r="A36" i="14"/>
  <c r="A150" i="14" s="1"/>
  <c r="A35" i="14"/>
  <c r="A136" i="14" s="1"/>
  <c r="A34" i="14"/>
  <c r="A148" i="14" s="1"/>
  <c r="A33" i="14"/>
  <c r="A32" i="14"/>
  <c r="A133" i="14" s="1"/>
  <c r="W27" i="14"/>
  <c r="V27" i="14"/>
  <c r="U27" i="14"/>
  <c r="T27" i="14"/>
  <c r="S27" i="14"/>
  <c r="R27" i="14"/>
  <c r="Q27" i="14"/>
  <c r="P27" i="14"/>
  <c r="O27" i="14"/>
  <c r="N27" i="14"/>
  <c r="K27" i="14"/>
  <c r="J27" i="14"/>
  <c r="I27" i="14"/>
  <c r="H27" i="14"/>
  <c r="G27" i="14"/>
  <c r="F27" i="14"/>
  <c r="E27" i="14"/>
  <c r="D27" i="14"/>
  <c r="C27" i="14"/>
  <c r="B27" i="14"/>
  <c r="A25" i="14"/>
  <c r="A24" i="14"/>
  <c r="A23" i="14"/>
  <c r="A22" i="14"/>
  <c r="A21" i="14"/>
  <c r="A20" i="14"/>
  <c r="A19" i="14"/>
  <c r="A18" i="14"/>
  <c r="A17" i="14"/>
  <c r="W13" i="14"/>
  <c r="V13" i="14"/>
  <c r="U13" i="14"/>
  <c r="T13" i="14"/>
  <c r="S13" i="14"/>
  <c r="R13" i="14"/>
  <c r="Q13" i="14"/>
  <c r="P13" i="14"/>
  <c r="O13" i="14"/>
  <c r="N13" i="14"/>
  <c r="K13" i="14"/>
  <c r="J13" i="14"/>
  <c r="I13" i="14"/>
  <c r="H13" i="14"/>
  <c r="G13" i="14"/>
  <c r="F13" i="14"/>
  <c r="E13" i="14"/>
  <c r="D13" i="14"/>
  <c r="C13" i="14"/>
  <c r="B13" i="14"/>
  <c r="A124" i="32"/>
  <c r="A123" i="32"/>
  <c r="A122" i="32"/>
  <c r="A121" i="32"/>
  <c r="A120" i="32"/>
  <c r="A119" i="32"/>
  <c r="A118" i="32"/>
  <c r="A117" i="32"/>
  <c r="A116" i="32"/>
  <c r="W83" i="32"/>
  <c r="V83" i="32"/>
  <c r="U83" i="32"/>
  <c r="T83" i="32"/>
  <c r="S83" i="32"/>
  <c r="R83" i="32"/>
  <c r="Q83" i="32"/>
  <c r="P83" i="32"/>
  <c r="O83" i="32"/>
  <c r="N83" i="32"/>
  <c r="K83" i="32"/>
  <c r="J83" i="32"/>
  <c r="I83" i="32"/>
  <c r="H83" i="32"/>
  <c r="G83" i="32"/>
  <c r="F83" i="32"/>
  <c r="E83" i="32"/>
  <c r="D83" i="32"/>
  <c r="C83" i="32"/>
  <c r="B83" i="32"/>
  <c r="A81" i="32"/>
  <c r="A80" i="32"/>
  <c r="A79" i="32"/>
  <c r="A78" i="32"/>
  <c r="A77" i="32"/>
  <c r="A76" i="32"/>
  <c r="A75" i="32"/>
  <c r="A74" i="32"/>
  <c r="A73" i="32"/>
  <c r="W69" i="32"/>
  <c r="V69" i="32"/>
  <c r="U69" i="32"/>
  <c r="T69" i="32"/>
  <c r="S69" i="32"/>
  <c r="R69" i="32"/>
  <c r="Q69" i="32"/>
  <c r="P69" i="32"/>
  <c r="O69" i="32"/>
  <c r="N69" i="32"/>
  <c r="K69" i="32"/>
  <c r="J69" i="32"/>
  <c r="I69" i="32"/>
  <c r="H69" i="32"/>
  <c r="G69" i="32"/>
  <c r="F69" i="32"/>
  <c r="E69" i="32"/>
  <c r="D69" i="32"/>
  <c r="C69" i="32"/>
  <c r="B69" i="32"/>
  <c r="A67" i="32"/>
  <c r="A66" i="32"/>
  <c r="A65" i="32"/>
  <c r="A64" i="32"/>
  <c r="A63" i="32"/>
  <c r="A62" i="32"/>
  <c r="A61" i="32"/>
  <c r="A60" i="32"/>
  <c r="A59" i="32"/>
  <c r="W55" i="32"/>
  <c r="V55" i="32"/>
  <c r="U55" i="32"/>
  <c r="T55" i="32"/>
  <c r="S55" i="32"/>
  <c r="R55" i="32"/>
  <c r="Q55" i="32"/>
  <c r="P55" i="32"/>
  <c r="O55" i="32"/>
  <c r="N55" i="32"/>
  <c r="K55" i="32"/>
  <c r="J55" i="32"/>
  <c r="I55" i="32"/>
  <c r="H55" i="32"/>
  <c r="G55" i="32"/>
  <c r="F55" i="32"/>
  <c r="E55" i="32"/>
  <c r="D55" i="32"/>
  <c r="C55" i="32"/>
  <c r="B55" i="32"/>
  <c r="A53" i="32"/>
  <c r="A52" i="32"/>
  <c r="A51" i="32"/>
  <c r="A50" i="32"/>
  <c r="A49" i="32"/>
  <c r="A48" i="32"/>
  <c r="A47" i="32"/>
  <c r="A46" i="32"/>
  <c r="A45" i="32"/>
  <c r="W41" i="32"/>
  <c r="V41" i="32"/>
  <c r="U41" i="32"/>
  <c r="T41" i="32"/>
  <c r="S41" i="32"/>
  <c r="R41" i="32"/>
  <c r="Q41" i="32"/>
  <c r="P41" i="32"/>
  <c r="O41" i="32"/>
  <c r="N41" i="32"/>
  <c r="K41" i="32"/>
  <c r="J41" i="32"/>
  <c r="I41" i="32"/>
  <c r="H41" i="32"/>
  <c r="G41" i="32"/>
  <c r="F41" i="32"/>
  <c r="E41" i="32"/>
  <c r="D41" i="32"/>
  <c r="C41" i="32"/>
  <c r="B41" i="32"/>
  <c r="A38" i="32"/>
  <c r="A139" i="32" s="1"/>
  <c r="A37" i="32"/>
  <c r="A138" i="32" s="1"/>
  <c r="A36" i="32"/>
  <c r="A137" i="32" s="1"/>
  <c r="A35" i="32"/>
  <c r="A136" i="32" s="1"/>
  <c r="A34" i="32"/>
  <c r="A135" i="32" s="1"/>
  <c r="A33" i="32"/>
  <c r="A134" i="32" s="1"/>
  <c r="A32" i="32"/>
  <c r="A133" i="32" s="1"/>
  <c r="A31" i="32"/>
  <c r="A132" i="32" s="1"/>
  <c r="W27" i="32"/>
  <c r="V27" i="32"/>
  <c r="U27" i="32"/>
  <c r="T27" i="32"/>
  <c r="S27" i="32"/>
  <c r="R27" i="32"/>
  <c r="Q27" i="32"/>
  <c r="P27" i="32"/>
  <c r="O27" i="32"/>
  <c r="N27" i="32"/>
  <c r="K27" i="32"/>
  <c r="J27" i="32"/>
  <c r="I27" i="32"/>
  <c r="H27" i="32"/>
  <c r="G27" i="32"/>
  <c r="F27" i="32"/>
  <c r="E27" i="32"/>
  <c r="D27" i="32"/>
  <c r="C27" i="32"/>
  <c r="B27" i="32"/>
  <c r="A25" i="32"/>
  <c r="A24" i="32"/>
  <c r="A23" i="32"/>
  <c r="A22" i="32"/>
  <c r="A21" i="32"/>
  <c r="A20" i="32"/>
  <c r="A19" i="32"/>
  <c r="A18" i="32"/>
  <c r="A17" i="32"/>
  <c r="W13" i="32"/>
  <c r="V13" i="32"/>
  <c r="U13" i="32"/>
  <c r="T13" i="32"/>
  <c r="S13" i="32"/>
  <c r="R13" i="32"/>
  <c r="Q13" i="32"/>
  <c r="P13" i="32"/>
  <c r="O13" i="32"/>
  <c r="N13" i="32"/>
  <c r="K13" i="32"/>
  <c r="J13" i="32"/>
  <c r="I13" i="32"/>
  <c r="H13" i="32"/>
  <c r="G13" i="32"/>
  <c r="F13" i="32"/>
  <c r="E13" i="32"/>
  <c r="D13" i="32"/>
  <c r="C13" i="32"/>
  <c r="B13" i="32"/>
  <c r="A132" i="14"/>
  <c r="A146" i="14"/>
  <c r="A151" i="14"/>
  <c r="A149" i="14"/>
  <c r="A124" i="29"/>
  <c r="A123" i="29"/>
  <c r="A122" i="29"/>
  <c r="A121" i="29"/>
  <c r="A120" i="29"/>
  <c r="A119" i="29"/>
  <c r="A118" i="29"/>
  <c r="D26" i="33"/>
  <c r="A117" i="29"/>
  <c r="A116" i="29"/>
  <c r="K111" i="29"/>
  <c r="J111" i="29"/>
  <c r="I111" i="29"/>
  <c r="H111" i="29"/>
  <c r="G111" i="29"/>
  <c r="F111" i="29"/>
  <c r="E111" i="29"/>
  <c r="D111" i="29"/>
  <c r="C111" i="29"/>
  <c r="B111" i="29"/>
  <c r="A109" i="29"/>
  <c r="A108" i="29"/>
  <c r="A107" i="29"/>
  <c r="A106" i="29"/>
  <c r="A105" i="29"/>
  <c r="A104" i="29"/>
  <c r="A103" i="29"/>
  <c r="A102" i="29"/>
  <c r="A101" i="29"/>
  <c r="W97" i="29"/>
  <c r="V97" i="29"/>
  <c r="U97" i="29"/>
  <c r="T97" i="29"/>
  <c r="S97" i="29"/>
  <c r="R97" i="29"/>
  <c r="Q97" i="29"/>
  <c r="P97" i="29"/>
  <c r="O97" i="29"/>
  <c r="N97" i="29"/>
  <c r="K97" i="29"/>
  <c r="J97" i="29"/>
  <c r="I97" i="29"/>
  <c r="H97" i="29"/>
  <c r="G97" i="29"/>
  <c r="F97" i="29"/>
  <c r="E97" i="29"/>
  <c r="E98" i="29" s="1"/>
  <c r="D97" i="29"/>
  <c r="C97" i="29"/>
  <c r="B97" i="29"/>
  <c r="A95" i="29"/>
  <c r="A94" i="29"/>
  <c r="A93" i="29"/>
  <c r="A92" i="29"/>
  <c r="A91" i="29"/>
  <c r="A90" i="29"/>
  <c r="A89" i="29"/>
  <c r="A88" i="29"/>
  <c r="A87" i="29"/>
  <c r="W83" i="29"/>
  <c r="V83" i="29"/>
  <c r="U83" i="29"/>
  <c r="T83" i="29"/>
  <c r="S83" i="29"/>
  <c r="R83" i="29"/>
  <c r="Q83" i="29"/>
  <c r="P83" i="29"/>
  <c r="O83" i="29"/>
  <c r="N83" i="29"/>
  <c r="K83" i="29"/>
  <c r="J83" i="29"/>
  <c r="I83" i="29"/>
  <c r="H83" i="29"/>
  <c r="G83" i="29"/>
  <c r="F83" i="29"/>
  <c r="E83" i="29"/>
  <c r="D83" i="29"/>
  <c r="C83" i="29"/>
  <c r="B83" i="29"/>
  <c r="A81" i="29"/>
  <c r="A80" i="29"/>
  <c r="A79" i="29"/>
  <c r="A78" i="29"/>
  <c r="A77" i="29"/>
  <c r="A76" i="29"/>
  <c r="A75" i="29"/>
  <c r="A74" i="29"/>
  <c r="A73" i="29"/>
  <c r="W69" i="29"/>
  <c r="V69" i="29"/>
  <c r="U69" i="29"/>
  <c r="T69" i="29"/>
  <c r="S69" i="29"/>
  <c r="R69" i="29"/>
  <c r="Q69" i="29"/>
  <c r="P69" i="29"/>
  <c r="O69" i="29"/>
  <c r="N69" i="29"/>
  <c r="K69" i="29"/>
  <c r="J69" i="29"/>
  <c r="I69" i="29"/>
  <c r="H69" i="29"/>
  <c r="G69" i="29"/>
  <c r="F69" i="29"/>
  <c r="E69" i="29"/>
  <c r="E70" i="29" s="1"/>
  <c r="D69" i="29"/>
  <c r="C69" i="29"/>
  <c r="B69" i="29"/>
  <c r="A67" i="29"/>
  <c r="A66" i="29"/>
  <c r="A65" i="29"/>
  <c r="A64" i="29"/>
  <c r="A63" i="29"/>
  <c r="A62" i="29"/>
  <c r="A61" i="29"/>
  <c r="A60" i="29"/>
  <c r="A59" i="29"/>
  <c r="W55" i="29"/>
  <c r="V55" i="29"/>
  <c r="U55" i="29"/>
  <c r="T55" i="29"/>
  <c r="S55" i="29"/>
  <c r="R55" i="29"/>
  <c r="Q55" i="29"/>
  <c r="P55" i="29"/>
  <c r="O55" i="29"/>
  <c r="N55" i="29"/>
  <c r="K55" i="29"/>
  <c r="J55" i="29"/>
  <c r="I55" i="29"/>
  <c r="H55" i="29"/>
  <c r="G55" i="29"/>
  <c r="F55" i="29"/>
  <c r="E55" i="29"/>
  <c r="D55" i="29"/>
  <c r="C55" i="29"/>
  <c r="B55" i="29"/>
  <c r="A53" i="29"/>
  <c r="A52" i="29"/>
  <c r="A51" i="29"/>
  <c r="A50" i="29"/>
  <c r="A49" i="29"/>
  <c r="A48" i="29"/>
  <c r="A47" i="29"/>
  <c r="A46" i="29"/>
  <c r="A45" i="29"/>
  <c r="W41" i="29"/>
  <c r="V41" i="29"/>
  <c r="U41" i="29"/>
  <c r="T41" i="29"/>
  <c r="S41" i="29"/>
  <c r="R41" i="29"/>
  <c r="Q41" i="29"/>
  <c r="P41" i="29"/>
  <c r="O41" i="29"/>
  <c r="N41" i="29"/>
  <c r="K41" i="29"/>
  <c r="J41" i="29"/>
  <c r="I41" i="29"/>
  <c r="H41" i="29"/>
  <c r="G41" i="29"/>
  <c r="F41" i="29"/>
  <c r="E41" i="29"/>
  <c r="D41" i="29"/>
  <c r="C41" i="29"/>
  <c r="B41" i="29"/>
  <c r="A38" i="29"/>
  <c r="A139" i="29" s="1"/>
  <c r="A37" i="29"/>
  <c r="A138" i="29" s="1"/>
  <c r="A36" i="29"/>
  <c r="A149" i="29" s="1"/>
  <c r="A35" i="29"/>
  <c r="A148" i="29" s="1"/>
  <c r="A34" i="29"/>
  <c r="A135" i="29" s="1"/>
  <c r="A33" i="29"/>
  <c r="A134" i="29" s="1"/>
  <c r="A32" i="29"/>
  <c r="A133" i="29" s="1"/>
  <c r="A31" i="29"/>
  <c r="A144" i="29" s="1"/>
  <c r="W27" i="29"/>
  <c r="V27" i="29"/>
  <c r="U27" i="29"/>
  <c r="T27" i="29"/>
  <c r="S27" i="29"/>
  <c r="R27" i="29"/>
  <c r="Q27" i="29"/>
  <c r="P27" i="29"/>
  <c r="O27" i="29"/>
  <c r="N27" i="29"/>
  <c r="K27" i="29"/>
  <c r="J27" i="29"/>
  <c r="I27" i="29"/>
  <c r="H27" i="29"/>
  <c r="G27" i="29"/>
  <c r="F27" i="29"/>
  <c r="E27" i="29"/>
  <c r="D27" i="29"/>
  <c r="C27" i="29"/>
  <c r="B27" i="29"/>
  <c r="A25" i="29"/>
  <c r="A24" i="29"/>
  <c r="A23" i="29"/>
  <c r="A22" i="29"/>
  <c r="A21" i="29"/>
  <c r="A20" i="29"/>
  <c r="A19" i="29"/>
  <c r="A18" i="29"/>
  <c r="A17" i="29"/>
  <c r="W13" i="29"/>
  <c r="V13" i="29"/>
  <c r="U13" i="29"/>
  <c r="T13" i="29"/>
  <c r="S13" i="29"/>
  <c r="R13" i="29"/>
  <c r="Q13" i="29"/>
  <c r="P13" i="29"/>
  <c r="Q14" i="29" s="1"/>
  <c r="O13" i="29"/>
  <c r="N13" i="29"/>
  <c r="K13" i="29"/>
  <c r="J13" i="29"/>
  <c r="I13" i="29"/>
  <c r="H13" i="29"/>
  <c r="G13" i="29"/>
  <c r="F13" i="29"/>
  <c r="E13" i="29"/>
  <c r="D13" i="29"/>
  <c r="C13" i="29"/>
  <c r="B13" i="29"/>
  <c r="A146" i="29"/>
  <c r="A124" i="30"/>
  <c r="A123" i="30"/>
  <c r="A122" i="30"/>
  <c r="A121" i="30"/>
  <c r="A120" i="30"/>
  <c r="A119" i="30"/>
  <c r="A118" i="30"/>
  <c r="A117" i="30"/>
  <c r="D132" i="30"/>
  <c r="A116" i="30"/>
  <c r="K111" i="30"/>
  <c r="J111" i="30"/>
  <c r="I111" i="30"/>
  <c r="H111" i="30"/>
  <c r="G111" i="30"/>
  <c r="F111" i="30"/>
  <c r="E111" i="30"/>
  <c r="D111" i="30"/>
  <c r="C111" i="30"/>
  <c r="B111" i="30"/>
  <c r="A109" i="30"/>
  <c r="A108" i="30"/>
  <c r="A107" i="30"/>
  <c r="A106" i="30"/>
  <c r="A105" i="30"/>
  <c r="A104" i="30"/>
  <c r="A103" i="30"/>
  <c r="A102" i="30"/>
  <c r="A101" i="30"/>
  <c r="W97" i="30"/>
  <c r="V97" i="30"/>
  <c r="U97" i="30"/>
  <c r="T97" i="30"/>
  <c r="S97" i="30"/>
  <c r="R97" i="30"/>
  <c r="Q97" i="30"/>
  <c r="P97" i="30"/>
  <c r="O97" i="30"/>
  <c r="N97" i="30"/>
  <c r="K97" i="30"/>
  <c r="J97" i="30"/>
  <c r="I97" i="30"/>
  <c r="H97" i="30"/>
  <c r="G97" i="30"/>
  <c r="F97" i="30"/>
  <c r="E97" i="30"/>
  <c r="E98" i="30" s="1"/>
  <c r="D97" i="30"/>
  <c r="C97" i="30"/>
  <c r="B97" i="30"/>
  <c r="A95" i="30"/>
  <c r="A94" i="30"/>
  <c r="A93" i="30"/>
  <c r="A92" i="30"/>
  <c r="A91" i="30"/>
  <c r="A90" i="30"/>
  <c r="A89" i="30"/>
  <c r="A88" i="30"/>
  <c r="A87" i="30"/>
  <c r="W83" i="30"/>
  <c r="V83" i="30"/>
  <c r="U83" i="30"/>
  <c r="T83" i="30"/>
  <c r="S83" i="30"/>
  <c r="R83" i="30"/>
  <c r="Q83" i="30"/>
  <c r="P83" i="30"/>
  <c r="O83" i="30"/>
  <c r="N83" i="30"/>
  <c r="K83" i="30"/>
  <c r="J83" i="30"/>
  <c r="I83" i="30"/>
  <c r="H83" i="30"/>
  <c r="G83" i="30"/>
  <c r="F83" i="30"/>
  <c r="E83" i="30"/>
  <c r="D83" i="30"/>
  <c r="C83" i="30"/>
  <c r="B83" i="30"/>
  <c r="A81" i="30"/>
  <c r="A80" i="30"/>
  <c r="A79" i="30"/>
  <c r="A78" i="30"/>
  <c r="A77" i="30"/>
  <c r="A76" i="30"/>
  <c r="A75" i="30"/>
  <c r="A74" i="30"/>
  <c r="A73" i="30"/>
  <c r="W69" i="30"/>
  <c r="V69" i="30"/>
  <c r="U69" i="30"/>
  <c r="T69" i="30"/>
  <c r="S69" i="30"/>
  <c r="R69" i="30"/>
  <c r="Q69" i="30"/>
  <c r="P69" i="30"/>
  <c r="O69" i="30"/>
  <c r="N69" i="30"/>
  <c r="K69" i="30"/>
  <c r="J69" i="30"/>
  <c r="I69" i="30"/>
  <c r="H69" i="30"/>
  <c r="G69" i="30"/>
  <c r="F69" i="30"/>
  <c r="E69" i="30"/>
  <c r="D69" i="30"/>
  <c r="C69" i="30"/>
  <c r="B69" i="30"/>
  <c r="A67" i="30"/>
  <c r="A66" i="30"/>
  <c r="A65" i="30"/>
  <c r="A64" i="30"/>
  <c r="A63" i="30"/>
  <c r="A62" i="30"/>
  <c r="A61" i="30"/>
  <c r="A60" i="30"/>
  <c r="A59" i="30"/>
  <c r="W55" i="30"/>
  <c r="V55" i="30"/>
  <c r="U55" i="30"/>
  <c r="T55" i="30"/>
  <c r="S55" i="30"/>
  <c r="R55" i="30"/>
  <c r="Q55" i="30"/>
  <c r="P55" i="30"/>
  <c r="O55" i="30"/>
  <c r="N55" i="30"/>
  <c r="K55" i="30"/>
  <c r="J55" i="30"/>
  <c r="I55" i="30"/>
  <c r="H55" i="30"/>
  <c r="G55" i="30"/>
  <c r="F55" i="30"/>
  <c r="E55" i="30"/>
  <c r="D55" i="30"/>
  <c r="C55" i="30"/>
  <c r="B55" i="30"/>
  <c r="A53" i="30"/>
  <c r="A52" i="30"/>
  <c r="A51" i="30"/>
  <c r="A50" i="30"/>
  <c r="A49" i="30"/>
  <c r="A48" i="30"/>
  <c r="A47" i="30"/>
  <c r="A46" i="30"/>
  <c r="A45" i="30"/>
  <c r="W41" i="30"/>
  <c r="V41" i="30"/>
  <c r="U41" i="30"/>
  <c r="T41" i="30"/>
  <c r="S41" i="30"/>
  <c r="R41" i="30"/>
  <c r="Q41" i="30"/>
  <c r="P41" i="30"/>
  <c r="O41" i="30"/>
  <c r="N41" i="30"/>
  <c r="K41" i="30"/>
  <c r="J41" i="30"/>
  <c r="I41" i="30"/>
  <c r="H41" i="30"/>
  <c r="G41" i="30"/>
  <c r="F41" i="30"/>
  <c r="E41" i="30"/>
  <c r="D41" i="30"/>
  <c r="C41" i="30"/>
  <c r="B41" i="30"/>
  <c r="W27" i="30"/>
  <c r="V27" i="30"/>
  <c r="U27" i="30"/>
  <c r="T27" i="30"/>
  <c r="S27" i="30"/>
  <c r="R27" i="30"/>
  <c r="Q27" i="30"/>
  <c r="Q28" i="30" s="1"/>
  <c r="P27" i="30"/>
  <c r="O27" i="30"/>
  <c r="N27" i="30"/>
  <c r="K27" i="30"/>
  <c r="J27" i="30"/>
  <c r="I27" i="30"/>
  <c r="H27" i="30"/>
  <c r="G27" i="30"/>
  <c r="F27" i="30"/>
  <c r="E27" i="30"/>
  <c r="D27" i="30"/>
  <c r="C27" i="30"/>
  <c r="B27" i="30"/>
  <c r="A25" i="30"/>
  <c r="A24" i="30"/>
  <c r="A23" i="30"/>
  <c r="A22" i="30"/>
  <c r="A21" i="30"/>
  <c r="A20" i="30"/>
  <c r="A19" i="30"/>
  <c r="A18" i="30"/>
  <c r="A17" i="30"/>
  <c r="W13" i="30"/>
  <c r="V13" i="30"/>
  <c r="U13" i="30"/>
  <c r="T13" i="30"/>
  <c r="S13" i="30"/>
  <c r="R13" i="30"/>
  <c r="Q13" i="30"/>
  <c r="P13" i="30"/>
  <c r="O13" i="30"/>
  <c r="N13" i="30"/>
  <c r="K13" i="30"/>
  <c r="J13" i="30"/>
  <c r="I13" i="30"/>
  <c r="H13" i="30"/>
  <c r="G13" i="30"/>
  <c r="F13" i="30"/>
  <c r="E13" i="30"/>
  <c r="D13" i="30"/>
  <c r="C13" i="30"/>
  <c r="B13" i="30"/>
  <c r="C29" i="36"/>
  <c r="B29" i="36"/>
  <c r="C23" i="36"/>
  <c r="B23" i="36"/>
  <c r="C46" i="36"/>
  <c r="B46" i="36"/>
  <c r="C22" i="36"/>
  <c r="B22" i="36"/>
  <c r="C31" i="36"/>
  <c r="B31" i="36"/>
  <c r="C59" i="36"/>
  <c r="B59" i="36"/>
  <c r="C65" i="36"/>
  <c r="B65" i="36"/>
  <c r="C37" i="36"/>
  <c r="B37" i="36"/>
  <c r="D24" i="36"/>
  <c r="C24" i="36"/>
  <c r="B24" i="36"/>
  <c r="C10" i="36"/>
  <c r="B10" i="36"/>
  <c r="C56" i="36"/>
  <c r="B56" i="36"/>
  <c r="C55" i="36"/>
  <c r="B55" i="36"/>
  <c r="C66" i="36"/>
  <c r="B66" i="36"/>
  <c r="C43" i="36"/>
  <c r="B43" i="36"/>
  <c r="C64" i="36"/>
  <c r="B64" i="36"/>
  <c r="C28" i="36"/>
  <c r="B28" i="36"/>
  <c r="C20" i="36"/>
  <c r="B20" i="36"/>
  <c r="C48" i="36"/>
  <c r="B48" i="36"/>
  <c r="C34" i="36"/>
  <c r="B34" i="36"/>
  <c r="C11" i="36"/>
  <c r="B11" i="36"/>
  <c r="C19" i="36"/>
  <c r="B19" i="36"/>
  <c r="C16" i="36"/>
  <c r="B16" i="36"/>
  <c r="C50" i="36"/>
  <c r="B50" i="36"/>
  <c r="C38" i="36"/>
  <c r="B38" i="36"/>
  <c r="C40" i="36"/>
  <c r="B40" i="36"/>
  <c r="A147" i="30"/>
  <c r="A149" i="30"/>
  <c r="D139" i="30"/>
  <c r="A3" i="36"/>
  <c r="C14" i="35"/>
  <c r="B14" i="35"/>
  <c r="C47" i="35"/>
  <c r="B47" i="35"/>
  <c r="C27" i="35"/>
  <c r="B27" i="35"/>
  <c r="C26" i="35"/>
  <c r="B26" i="35"/>
  <c r="C56" i="35"/>
  <c r="B56" i="35"/>
  <c r="C62" i="35"/>
  <c r="B62" i="35"/>
  <c r="C20" i="35"/>
  <c r="B20" i="35"/>
  <c r="C22" i="35"/>
  <c r="B22" i="35"/>
  <c r="C16" i="35"/>
  <c r="B16" i="35"/>
  <c r="C63" i="35"/>
  <c r="B63" i="35"/>
  <c r="C39" i="35"/>
  <c r="B39" i="35"/>
  <c r="C48" i="35"/>
  <c r="B48" i="35"/>
  <c r="C60" i="35"/>
  <c r="B60" i="35"/>
  <c r="C29" i="35"/>
  <c r="B29" i="35"/>
  <c r="C67" i="35"/>
  <c r="B67" i="35"/>
  <c r="C50" i="35"/>
  <c r="B50" i="35"/>
  <c r="C32" i="35"/>
  <c r="B32" i="35"/>
  <c r="C6" i="35"/>
  <c r="B6" i="35"/>
  <c r="D49" i="35"/>
  <c r="C49" i="35"/>
  <c r="B49" i="35"/>
  <c r="A144" i="30"/>
  <c r="C7" i="35"/>
  <c r="B7" i="35"/>
  <c r="C36" i="35"/>
  <c r="B36" i="35"/>
  <c r="C34" i="35"/>
  <c r="B34" i="35"/>
  <c r="C28" i="35"/>
  <c r="B28" i="35"/>
  <c r="C18" i="35"/>
  <c r="B18" i="35"/>
  <c r="C54" i="35"/>
  <c r="B54" i="35"/>
  <c r="C66" i="35"/>
  <c r="B66" i="35"/>
  <c r="C11" i="35"/>
  <c r="B11" i="35"/>
  <c r="C21" i="35"/>
  <c r="B21" i="35"/>
  <c r="C51" i="35"/>
  <c r="B51" i="35"/>
  <c r="C38" i="35"/>
  <c r="B38" i="35"/>
  <c r="C31" i="35"/>
  <c r="B31" i="35"/>
  <c r="C44" i="35"/>
  <c r="B44" i="35"/>
  <c r="C61" i="35"/>
  <c r="B61" i="35"/>
  <c r="C58" i="35"/>
  <c r="B58" i="35"/>
  <c r="C68" i="35"/>
  <c r="B68" i="35"/>
  <c r="C25" i="35"/>
  <c r="B25" i="35"/>
  <c r="C35" i="35"/>
  <c r="B35" i="35"/>
  <c r="C53" i="35"/>
  <c r="B53" i="35"/>
  <c r="C40" i="35"/>
  <c r="B40" i="35"/>
  <c r="C15" i="35"/>
  <c r="B15" i="35"/>
  <c r="C30" i="35"/>
  <c r="B30" i="35"/>
  <c r="C57" i="35"/>
  <c r="B57" i="35"/>
  <c r="C59" i="35"/>
  <c r="B59" i="35"/>
  <c r="C41" i="35"/>
  <c r="B41" i="35"/>
  <c r="C65" i="35"/>
  <c r="B65" i="35"/>
  <c r="C42" i="35"/>
  <c r="B42" i="35"/>
  <c r="C19" i="35"/>
  <c r="B19" i="35"/>
  <c r="A3" i="35"/>
  <c r="C37" i="34"/>
  <c r="B37" i="34"/>
  <c r="C40" i="34"/>
  <c r="B40" i="34"/>
  <c r="C36" i="34"/>
  <c r="B36" i="34"/>
  <c r="C25" i="34"/>
  <c r="B25" i="34"/>
  <c r="C21" i="34"/>
  <c r="B21" i="34"/>
  <c r="C49" i="34"/>
  <c r="B49" i="34"/>
  <c r="C14" i="34"/>
  <c r="B14" i="34"/>
  <c r="C45" i="34"/>
  <c r="B45" i="34"/>
  <c r="C58" i="34"/>
  <c r="B58" i="34"/>
  <c r="C15" i="34"/>
  <c r="B15" i="34"/>
  <c r="C57" i="34"/>
  <c r="B57" i="34"/>
  <c r="C27" i="34"/>
  <c r="B27" i="34"/>
  <c r="C43" i="34"/>
  <c r="B43" i="34"/>
  <c r="C64" i="34"/>
  <c r="B64" i="34"/>
  <c r="C38" i="34"/>
  <c r="B38" i="34"/>
  <c r="C39" i="34"/>
  <c r="B39" i="34"/>
  <c r="C26" i="34"/>
  <c r="B26" i="34"/>
  <c r="C65" i="34"/>
  <c r="B65" i="34"/>
  <c r="C48" i="34"/>
  <c r="B48" i="34"/>
  <c r="C32" i="34"/>
  <c r="B32" i="34"/>
  <c r="C30" i="34"/>
  <c r="B30" i="34"/>
  <c r="C56" i="34"/>
  <c r="B56" i="34"/>
  <c r="C52" i="34"/>
  <c r="C17" i="34"/>
  <c r="B17" i="34"/>
  <c r="C8" i="34"/>
  <c r="B8" i="34"/>
  <c r="C31" i="34"/>
  <c r="B31" i="34"/>
  <c r="C7" i="34"/>
  <c r="B7" i="34"/>
  <c r="C44" i="34"/>
  <c r="B44" i="34"/>
  <c r="C67" i="34"/>
  <c r="B67" i="34"/>
  <c r="C6" i="34"/>
  <c r="B6" i="34"/>
  <c r="C22" i="34"/>
  <c r="B22" i="34"/>
  <c r="C46" i="34"/>
  <c r="B46" i="34"/>
  <c r="C42" i="34"/>
  <c r="B42" i="34"/>
  <c r="C23" i="34"/>
  <c r="B23" i="34"/>
  <c r="C35" i="34"/>
  <c r="B35" i="34"/>
  <c r="C16" i="34"/>
  <c r="B16" i="34"/>
  <c r="C53" i="34"/>
  <c r="B53" i="34"/>
  <c r="C18" i="34"/>
  <c r="B18" i="34"/>
  <c r="C12" i="34"/>
  <c r="B12" i="34"/>
  <c r="C60" i="34"/>
  <c r="B60" i="34"/>
  <c r="C59" i="34"/>
  <c r="B59" i="34"/>
  <c r="C10" i="34"/>
  <c r="B10" i="34"/>
  <c r="C33" i="34"/>
  <c r="B33" i="34"/>
  <c r="C20" i="34"/>
  <c r="B20" i="34"/>
  <c r="C66" i="34"/>
  <c r="B66" i="34"/>
  <c r="C47" i="34"/>
  <c r="B47" i="34"/>
  <c r="C61" i="34"/>
  <c r="B61" i="34"/>
  <c r="A3" i="34"/>
  <c r="C25" i="33"/>
  <c r="B25" i="33"/>
  <c r="C48" i="33"/>
  <c r="B48" i="33"/>
  <c r="C56" i="33"/>
  <c r="B56" i="33"/>
  <c r="C15" i="33"/>
  <c r="B15" i="33"/>
  <c r="C6" i="33"/>
  <c r="B6" i="33"/>
  <c r="C38" i="33"/>
  <c r="B38" i="33"/>
  <c r="C47" i="33"/>
  <c r="B47" i="33"/>
  <c r="C58" i="33"/>
  <c r="B58" i="33"/>
  <c r="C11" i="33"/>
  <c r="B11" i="33"/>
  <c r="C59" i="33"/>
  <c r="B59" i="33"/>
  <c r="C46" i="33"/>
  <c r="B46" i="33"/>
  <c r="C62" i="33"/>
  <c r="B62" i="33"/>
  <c r="C60" i="33"/>
  <c r="B60" i="33"/>
  <c r="C7" i="33"/>
  <c r="B7" i="33"/>
  <c r="C50" i="33"/>
  <c r="B50" i="33"/>
  <c r="C57" i="33"/>
  <c r="B57" i="33"/>
  <c r="C54" i="33"/>
  <c r="B54" i="33"/>
  <c r="C53" i="33"/>
  <c r="B53" i="33"/>
  <c r="C45" i="33"/>
  <c r="B45" i="33"/>
  <c r="C12" i="33"/>
  <c r="C28" i="33"/>
  <c r="B28" i="33"/>
  <c r="C24" i="33"/>
  <c r="B24" i="33"/>
  <c r="C68" i="33"/>
  <c r="B68" i="33"/>
  <c r="C21" i="33"/>
  <c r="B21" i="33"/>
  <c r="C22" i="33"/>
  <c r="B22" i="33"/>
  <c r="C14" i="33"/>
  <c r="B14" i="33"/>
  <c r="C40" i="33"/>
  <c r="B40" i="33"/>
  <c r="C67" i="33"/>
  <c r="B67" i="33"/>
  <c r="C31" i="33"/>
  <c r="B31" i="33"/>
  <c r="C51" i="33"/>
  <c r="B51" i="33"/>
  <c r="C20" i="33"/>
  <c r="B20" i="33"/>
  <c r="C65" i="33"/>
  <c r="B65" i="33"/>
  <c r="C13" i="33"/>
  <c r="B13" i="33"/>
  <c r="C32" i="33"/>
  <c r="B32" i="33"/>
  <c r="C23" i="33"/>
  <c r="B23" i="33"/>
  <c r="C63" i="33"/>
  <c r="B63" i="33"/>
  <c r="C19" i="33"/>
  <c r="B19" i="33"/>
  <c r="C43" i="33"/>
  <c r="B43" i="33"/>
  <c r="C64" i="33"/>
  <c r="B64" i="33"/>
  <c r="C30" i="33"/>
  <c r="B30" i="33"/>
  <c r="C42" i="33"/>
  <c r="B42" i="33"/>
  <c r="C37" i="33"/>
  <c r="B37" i="33"/>
  <c r="C26" i="33"/>
  <c r="B26" i="33"/>
  <c r="C33" i="33"/>
  <c r="B33" i="33"/>
  <c r="C34" i="33"/>
  <c r="B34" i="33"/>
  <c r="C16" i="33"/>
  <c r="B16" i="33"/>
  <c r="C52" i="33"/>
  <c r="B52" i="33"/>
  <c r="A3" i="33"/>
  <c r="C56" i="22"/>
  <c r="B56" i="22"/>
  <c r="C33" i="22"/>
  <c r="B33" i="22"/>
  <c r="C45" i="22"/>
  <c r="B45" i="22"/>
  <c r="C39" i="22"/>
  <c r="B39" i="22"/>
  <c r="C49" i="22"/>
  <c r="B49" i="22"/>
  <c r="C47" i="22"/>
  <c r="B47" i="22"/>
  <c r="C62" i="22"/>
  <c r="B62" i="22"/>
  <c r="C24" i="22"/>
  <c r="B24" i="22"/>
  <c r="C7" i="22"/>
  <c r="B7" i="22"/>
  <c r="C34" i="22"/>
  <c r="B34" i="22"/>
  <c r="C17" i="22"/>
  <c r="B17" i="22"/>
  <c r="C23" i="22"/>
  <c r="B23" i="22"/>
  <c r="C19" i="22"/>
  <c r="B19" i="22"/>
  <c r="C64" i="22"/>
  <c r="B64" i="22"/>
  <c r="C8" i="22"/>
  <c r="B8" i="22"/>
  <c r="C27" i="22"/>
  <c r="B27" i="22"/>
  <c r="C35" i="22"/>
  <c r="B35" i="22"/>
  <c r="C14" i="22"/>
  <c r="B14" i="22"/>
  <c r="C20" i="22"/>
  <c r="B20" i="22"/>
  <c r="C61" i="22"/>
  <c r="B61" i="22"/>
  <c r="C51" i="22"/>
  <c r="B51" i="22"/>
  <c r="C30" i="22"/>
  <c r="B30" i="22"/>
  <c r="C57" i="22"/>
  <c r="B57" i="22"/>
  <c r="C38" i="22"/>
  <c r="B38" i="22"/>
  <c r="C10" i="22"/>
  <c r="B10" i="22"/>
  <c r="C12" i="22"/>
  <c r="B12" i="22"/>
  <c r="C15" i="22"/>
  <c r="B15" i="22"/>
  <c r="C26" i="22"/>
  <c r="B26" i="22"/>
  <c r="C67" i="22"/>
  <c r="B67" i="22"/>
  <c r="C37" i="22"/>
  <c r="B37" i="22"/>
  <c r="C66" i="22"/>
  <c r="B66" i="22"/>
  <c r="C11" i="22"/>
  <c r="B11" i="22"/>
  <c r="C54" i="22"/>
  <c r="B54" i="22"/>
  <c r="C53" i="22"/>
  <c r="B53" i="22"/>
  <c r="C43" i="22"/>
  <c r="B43" i="22"/>
  <c r="C63" i="22"/>
  <c r="B63" i="22"/>
  <c r="C68" i="22"/>
  <c r="B68" i="22"/>
  <c r="C52" i="22"/>
  <c r="B52" i="22"/>
  <c r="C36" i="22"/>
  <c r="B36" i="22"/>
  <c r="C65" i="22"/>
  <c r="B65" i="22"/>
  <c r="C40" i="22"/>
  <c r="B40" i="22"/>
  <c r="C48" i="22"/>
  <c r="B48" i="22"/>
  <c r="C44" i="22"/>
  <c r="B44" i="22"/>
  <c r="C21" i="22"/>
  <c r="B21" i="22"/>
  <c r="C25" i="22"/>
  <c r="B25" i="22"/>
  <c r="C42" i="22"/>
  <c r="B42" i="22"/>
  <c r="C41" i="22"/>
  <c r="B41" i="22"/>
  <c r="A3" i="22"/>
  <c r="D14" i="35"/>
  <c r="D63" i="33"/>
  <c r="D65" i="35"/>
  <c r="D58" i="34"/>
  <c r="D11" i="33"/>
  <c r="D42" i="34"/>
  <c r="D37" i="36"/>
  <c r="D19" i="33"/>
  <c r="D33" i="33"/>
  <c r="D54" i="35"/>
  <c r="D12" i="33"/>
  <c r="D41" i="35"/>
  <c r="D26" i="34"/>
  <c r="D63" i="35"/>
  <c r="D29" i="36"/>
  <c r="D19" i="36"/>
  <c r="D67" i="33"/>
  <c r="D66" i="34"/>
  <c r="D17" i="34"/>
  <c r="D47" i="34"/>
  <c r="D20" i="34"/>
  <c r="D57" i="34"/>
  <c r="D40" i="33"/>
  <c r="D34" i="35"/>
  <c r="D37" i="33"/>
  <c r="D43" i="36"/>
  <c r="D40" i="36"/>
  <c r="D64" i="36"/>
  <c r="D66" i="36"/>
  <c r="D60" i="35"/>
  <c r="D132" i="28"/>
  <c r="D68" i="35"/>
  <c r="D59" i="33"/>
  <c r="D52" i="33"/>
  <c r="D43" i="33"/>
  <c r="D23" i="33"/>
  <c r="D62" i="33"/>
  <c r="D18" i="35"/>
  <c r="D21" i="35"/>
  <c r="D29" i="35"/>
  <c r="D43" i="34"/>
  <c r="D31" i="36"/>
  <c r="D59" i="36"/>
  <c r="D46" i="36"/>
  <c r="D38" i="36"/>
  <c r="D22" i="36"/>
  <c r="D65" i="36"/>
  <c r="A144" i="28"/>
  <c r="D6" i="34"/>
  <c r="D58" i="35"/>
  <c r="D26" i="35"/>
  <c r="D23" i="36"/>
  <c r="A144" i="31"/>
  <c r="A141" i="23"/>
  <c r="A152" i="23"/>
  <c r="A151" i="23"/>
  <c r="E70" i="31"/>
  <c r="D48" i="35"/>
  <c r="D38" i="34"/>
  <c r="D44" i="34"/>
  <c r="A137" i="31"/>
  <c r="A149" i="31"/>
  <c r="A152" i="32" l="1"/>
  <c r="L125" i="14"/>
  <c r="L111" i="30"/>
  <c r="R139" i="30" s="1"/>
  <c r="A146" i="30"/>
  <c r="A150" i="28"/>
  <c r="Q28" i="14"/>
  <c r="A151" i="28"/>
  <c r="E14" i="28"/>
  <c r="A151" i="31"/>
  <c r="Q14" i="23"/>
  <c r="E58" i="23"/>
  <c r="Q73" i="23"/>
  <c r="E103" i="23"/>
  <c r="E98" i="38"/>
  <c r="A145" i="23"/>
  <c r="Q56" i="30"/>
  <c r="E28" i="14"/>
  <c r="Q14" i="28"/>
  <c r="E84" i="28"/>
  <c r="E98" i="28"/>
  <c r="E181" i="37"/>
  <c r="Q103" i="23"/>
  <c r="E76" i="37"/>
  <c r="E61" i="37"/>
  <c r="E91" i="37"/>
  <c r="Q84" i="29"/>
  <c r="L120" i="31"/>
  <c r="D68" i="22" s="1"/>
  <c r="E84" i="29"/>
  <c r="A144" i="32"/>
  <c r="A148" i="32"/>
  <c r="A151" i="32"/>
  <c r="E84" i="38"/>
  <c r="A133" i="38"/>
  <c r="Q14" i="30"/>
  <c r="A151" i="29"/>
  <c r="E112" i="29"/>
  <c r="Q84" i="32"/>
  <c r="E70" i="14"/>
  <c r="Q84" i="14"/>
  <c r="Q28" i="28"/>
  <c r="Q70" i="31"/>
  <c r="E98" i="31"/>
  <c r="E121" i="37"/>
  <c r="Q58" i="23"/>
  <c r="L72" i="23"/>
  <c r="R140" i="23" s="1"/>
  <c r="L117" i="30"/>
  <c r="D66" i="22" s="1"/>
  <c r="E14" i="38"/>
  <c r="Q98" i="38"/>
  <c r="X13" i="14"/>
  <c r="J133" i="14" s="1"/>
  <c r="Q42" i="30"/>
  <c r="A132" i="29"/>
  <c r="Q14" i="31"/>
  <c r="Q98" i="31"/>
  <c r="Q43" i="23"/>
  <c r="L130" i="23"/>
  <c r="L123" i="29"/>
  <c r="D52" i="22" s="1"/>
  <c r="A140" i="31"/>
  <c r="A146" i="32"/>
  <c r="A154" i="23"/>
  <c r="L102" i="23"/>
  <c r="R144" i="23" s="1"/>
  <c r="L125" i="32"/>
  <c r="X27" i="31"/>
  <c r="J135" i="31" s="1"/>
  <c r="L97" i="14"/>
  <c r="R137" i="14" s="1"/>
  <c r="A148" i="30"/>
  <c r="L13" i="23"/>
  <c r="J139" i="23" s="1"/>
  <c r="U139" i="23" s="1"/>
  <c r="L42" i="23"/>
  <c r="J143" i="23" s="1"/>
  <c r="E73" i="23"/>
  <c r="L125" i="23"/>
  <c r="L41" i="38"/>
  <c r="J136" i="38" s="1"/>
  <c r="X55" i="29"/>
  <c r="R132" i="29" s="1"/>
  <c r="L97" i="31"/>
  <c r="R137" i="31" s="1"/>
  <c r="L27" i="31"/>
  <c r="J134" i="31" s="1"/>
  <c r="L13" i="32"/>
  <c r="J132" i="32" s="1"/>
  <c r="U132" i="32" s="1"/>
  <c r="X97" i="29"/>
  <c r="R138" i="29" s="1"/>
  <c r="A151" i="30"/>
  <c r="Q98" i="30"/>
  <c r="A147" i="32"/>
  <c r="Q84" i="28"/>
  <c r="L45" i="37"/>
  <c r="L184" i="37" s="1"/>
  <c r="E106" i="37"/>
  <c r="L165" i="37"/>
  <c r="L188" i="37" s="1"/>
  <c r="L180" i="37"/>
  <c r="N188" i="37" s="1"/>
  <c r="I132" i="23"/>
  <c r="G132" i="23"/>
  <c r="X83" i="28"/>
  <c r="R136" i="28" s="1"/>
  <c r="U143" i="28" s="1"/>
  <c r="X13" i="29"/>
  <c r="J133" i="29" s="1"/>
  <c r="A147" i="29"/>
  <c r="Q14" i="14"/>
  <c r="X87" i="23"/>
  <c r="R143" i="23" s="1"/>
  <c r="V150" i="23" s="1"/>
  <c r="A140" i="29"/>
  <c r="L125" i="38"/>
  <c r="X13" i="38"/>
  <c r="J133" i="38" s="1"/>
  <c r="V133" i="38" s="1"/>
  <c r="E84" i="31"/>
  <c r="Q70" i="28"/>
  <c r="L122" i="30"/>
  <c r="D64" i="22" s="1"/>
  <c r="E84" i="30"/>
  <c r="Q70" i="32"/>
  <c r="L121" i="32"/>
  <c r="D30" i="22" s="1"/>
  <c r="X69" i="32"/>
  <c r="R134" i="32" s="1"/>
  <c r="V141" i="32" s="1"/>
  <c r="Q70" i="38"/>
  <c r="L69" i="38"/>
  <c r="R133" i="38" s="1"/>
  <c r="V140" i="38" s="1"/>
  <c r="E70" i="38"/>
  <c r="L119" i="30"/>
  <c r="D67" i="22" s="1"/>
  <c r="Q70" i="30"/>
  <c r="Q70" i="14"/>
  <c r="Q70" i="29"/>
  <c r="X69" i="29"/>
  <c r="R134" i="29" s="1"/>
  <c r="U141" i="29" s="1"/>
  <c r="V147" i="23"/>
  <c r="U147" i="23"/>
  <c r="V151" i="23"/>
  <c r="U151" i="23"/>
  <c r="V139" i="23"/>
  <c r="U150" i="23"/>
  <c r="Q84" i="30"/>
  <c r="E112" i="30"/>
  <c r="A150" i="32"/>
  <c r="Q14" i="32"/>
  <c r="L75" i="37"/>
  <c r="L185" i="37" s="1"/>
  <c r="E151" i="37"/>
  <c r="L117" i="23"/>
  <c r="R146" i="23" s="1"/>
  <c r="V153" i="23" s="1"/>
  <c r="Q14" i="38"/>
  <c r="E42" i="38"/>
  <c r="Q84" i="38"/>
  <c r="A134" i="38"/>
  <c r="X69" i="38"/>
  <c r="R134" i="38" s="1"/>
  <c r="L27" i="28"/>
  <c r="J134" i="28" s="1"/>
  <c r="X69" i="30"/>
  <c r="R134" i="30" s="1"/>
  <c r="V141" i="30" s="1"/>
  <c r="X97" i="31"/>
  <c r="R138" i="31" s="1"/>
  <c r="L13" i="31"/>
  <c r="J132" i="31" s="1"/>
  <c r="U132" i="31" s="1"/>
  <c r="R137" i="32"/>
  <c r="U144" i="32" s="1"/>
  <c r="X83" i="32"/>
  <c r="R136" i="32" s="1"/>
  <c r="V143" i="32" s="1"/>
  <c r="L97" i="29"/>
  <c r="R137" i="29" s="1"/>
  <c r="L41" i="29"/>
  <c r="J136" i="29" s="1"/>
  <c r="L27" i="29"/>
  <c r="J134" i="29" s="1"/>
  <c r="L13" i="14"/>
  <c r="J132" i="14" s="1"/>
  <c r="X41" i="29"/>
  <c r="J137" i="29" s="1"/>
  <c r="A150" i="29"/>
  <c r="E14" i="14"/>
  <c r="E112" i="28"/>
  <c r="E118" i="23"/>
  <c r="J132" i="23"/>
  <c r="L128" i="23"/>
  <c r="L129" i="23"/>
  <c r="L123" i="32"/>
  <c r="D45" i="22" s="1"/>
  <c r="B9" i="36"/>
  <c r="B32" i="22"/>
  <c r="B8" i="35"/>
  <c r="B41" i="33"/>
  <c r="B9" i="34"/>
  <c r="L121" i="30"/>
  <c r="D20" i="22" s="1"/>
  <c r="L117" i="14"/>
  <c r="D49" i="22" s="1"/>
  <c r="L120" i="38"/>
  <c r="D16" i="22" s="1"/>
  <c r="X27" i="38"/>
  <c r="J135" i="38" s="1"/>
  <c r="V135" i="38" s="1"/>
  <c r="U133" i="38"/>
  <c r="L27" i="38"/>
  <c r="J134" i="38" s="1"/>
  <c r="L111" i="28"/>
  <c r="R139" i="28" s="1"/>
  <c r="X83" i="30"/>
  <c r="R136" i="30" s="1"/>
  <c r="V143" i="30" s="1"/>
  <c r="L13" i="30"/>
  <c r="J132" i="30" s="1"/>
  <c r="V132" i="30" s="1"/>
  <c r="X13" i="31"/>
  <c r="J133" i="31" s="1"/>
  <c r="X97" i="14"/>
  <c r="R138" i="14" s="1"/>
  <c r="X69" i="14"/>
  <c r="R134" i="14" s="1"/>
  <c r="V141" i="14" s="1"/>
  <c r="X27" i="14"/>
  <c r="J135" i="14" s="1"/>
  <c r="A150" i="30"/>
  <c r="A147" i="31"/>
  <c r="X102" i="23"/>
  <c r="R145" i="23" s="1"/>
  <c r="L126" i="23"/>
  <c r="H132" i="23"/>
  <c r="A137" i="38"/>
  <c r="L122" i="38"/>
  <c r="D58" i="22" s="1"/>
  <c r="L124" i="38"/>
  <c r="D31" i="22" s="1"/>
  <c r="X83" i="31"/>
  <c r="R136" i="31" s="1"/>
  <c r="X13" i="32"/>
  <c r="J133" i="32" s="1"/>
  <c r="U133" i="32" s="1"/>
  <c r="X27" i="32"/>
  <c r="J135" i="32" s="1"/>
  <c r="E28" i="30"/>
  <c r="E28" i="29"/>
  <c r="A136" i="29"/>
  <c r="Q98" i="29"/>
  <c r="E28" i="32"/>
  <c r="E84" i="32"/>
  <c r="E84" i="14"/>
  <c r="A137" i="28"/>
  <c r="E14" i="31"/>
  <c r="Q84" i="31"/>
  <c r="L105" i="37"/>
  <c r="L186" i="37" s="1"/>
  <c r="E14" i="23"/>
  <c r="X27" i="23"/>
  <c r="J142" i="23" s="1"/>
  <c r="U142" i="23" s="1"/>
  <c r="Q28" i="23"/>
  <c r="A144" i="23"/>
  <c r="E88" i="23"/>
  <c r="D132" i="23"/>
  <c r="L118" i="29"/>
  <c r="D65" i="22" s="1"/>
  <c r="A139" i="38"/>
  <c r="L83" i="28"/>
  <c r="R135" i="28" s="1"/>
  <c r="V142" i="28" s="1"/>
  <c r="L83" i="30"/>
  <c r="R135" i="30" s="1"/>
  <c r="V142" i="30" s="1"/>
  <c r="X27" i="30"/>
  <c r="J135" i="30" s="1"/>
  <c r="X13" i="30"/>
  <c r="J133" i="30" s="1"/>
  <c r="L111" i="31"/>
  <c r="R139" i="31" s="1"/>
  <c r="X83" i="29"/>
  <c r="R136" i="29" s="1"/>
  <c r="U143" i="29" s="1"/>
  <c r="L111" i="14"/>
  <c r="R139" i="14" s="1"/>
  <c r="U146" i="14" s="1"/>
  <c r="L83" i="14"/>
  <c r="R135" i="14" s="1"/>
  <c r="V142" i="14" s="1"/>
  <c r="L27" i="14"/>
  <c r="J134" i="14" s="1"/>
  <c r="V134" i="14" s="1"/>
  <c r="Q28" i="32"/>
  <c r="A145" i="28"/>
  <c r="E136" i="37"/>
  <c r="L150" i="37"/>
  <c r="N187" i="37" s="1"/>
  <c r="E132" i="23"/>
  <c r="L124" i="23"/>
  <c r="A152" i="28"/>
  <c r="L125" i="29"/>
  <c r="L97" i="30"/>
  <c r="R137" i="30" s="1"/>
  <c r="V144" i="30" s="1"/>
  <c r="L83" i="31"/>
  <c r="R135" i="31" s="1"/>
  <c r="V142" i="31" s="1"/>
  <c r="L111" i="29"/>
  <c r="R139" i="29" s="1"/>
  <c r="V146" i="29" s="1"/>
  <c r="A145" i="30"/>
  <c r="E14" i="30"/>
  <c r="A137" i="29"/>
  <c r="E14" i="32"/>
  <c r="E46" i="37"/>
  <c r="X72" i="23"/>
  <c r="R141" i="23" s="1"/>
  <c r="V148" i="23" s="1"/>
  <c r="Q88" i="23"/>
  <c r="L118" i="38"/>
  <c r="D69" i="22" s="1"/>
  <c r="X97" i="30"/>
  <c r="R138" i="30" s="1"/>
  <c r="L27" i="30"/>
  <c r="J134" i="30" s="1"/>
  <c r="V134" i="30" s="1"/>
  <c r="R139" i="32"/>
  <c r="V146" i="32" s="1"/>
  <c r="L83" i="32"/>
  <c r="R135" i="32" s="1"/>
  <c r="V142" i="32" s="1"/>
  <c r="L55" i="32"/>
  <c r="J138" i="32" s="1"/>
  <c r="V138" i="32" s="1"/>
  <c r="L27" i="32"/>
  <c r="J134" i="32" s="1"/>
  <c r="V134" i="32" s="1"/>
  <c r="L83" i="29"/>
  <c r="R135" i="29" s="1"/>
  <c r="U142" i="29" s="1"/>
  <c r="L13" i="29"/>
  <c r="J132" i="29" s="1"/>
  <c r="U132" i="29" s="1"/>
  <c r="X83" i="14"/>
  <c r="R136" i="14" s="1"/>
  <c r="V143" i="14" s="1"/>
  <c r="K132" i="23"/>
  <c r="A145" i="29"/>
  <c r="A137" i="14"/>
  <c r="E112" i="14"/>
  <c r="X42" i="23"/>
  <c r="J144" i="23" s="1"/>
  <c r="U144" i="23" s="1"/>
  <c r="C132" i="23"/>
  <c r="Q28" i="38"/>
  <c r="L97" i="38"/>
  <c r="R137" i="38" s="1"/>
  <c r="X13" i="28"/>
  <c r="J133" i="28" s="1"/>
  <c r="L13" i="28"/>
  <c r="J132" i="28" s="1"/>
  <c r="X69" i="31"/>
  <c r="R134" i="31" s="1"/>
  <c r="U141" i="31" s="1"/>
  <c r="R138" i="32"/>
  <c r="U145" i="32" s="1"/>
  <c r="X27" i="28"/>
  <c r="J135" i="28" s="1"/>
  <c r="Q56" i="38"/>
  <c r="L117" i="38"/>
  <c r="D60" i="22" s="1"/>
  <c r="L69" i="31"/>
  <c r="R133" i="31" s="1"/>
  <c r="E70" i="32"/>
  <c r="L69" i="32"/>
  <c r="R133" i="32" s="1"/>
  <c r="U140" i="32" s="1"/>
  <c r="L122" i="29"/>
  <c r="D36" i="22" s="1"/>
  <c r="L69" i="29"/>
  <c r="R133" i="29" s="1"/>
  <c r="V140" i="29" s="1"/>
  <c r="E70" i="30"/>
  <c r="I126" i="28"/>
  <c r="H26" i="20" s="1"/>
  <c r="L125" i="28"/>
  <c r="D32" i="22" s="1"/>
  <c r="E70" i="28"/>
  <c r="L118" i="28"/>
  <c r="D54" i="22" s="1"/>
  <c r="A153" i="28"/>
  <c r="A82" i="28"/>
  <c r="Q56" i="28"/>
  <c r="X55" i="28"/>
  <c r="R132" i="28" s="1"/>
  <c r="Q56" i="29"/>
  <c r="L69" i="14"/>
  <c r="R133" i="14" s="1"/>
  <c r="V140" i="14" s="1"/>
  <c r="X55" i="30"/>
  <c r="R132" i="30" s="1"/>
  <c r="V139" i="30" s="1"/>
  <c r="X55" i="32"/>
  <c r="R132" i="32" s="1"/>
  <c r="U139" i="32" s="1"/>
  <c r="L118" i="32"/>
  <c r="D62" i="22" s="1"/>
  <c r="Q56" i="32"/>
  <c r="L55" i="30"/>
  <c r="J138" i="30" s="1"/>
  <c r="V138" i="30" s="1"/>
  <c r="L116" i="30"/>
  <c r="D41" i="22" s="1"/>
  <c r="E56" i="30"/>
  <c r="L121" i="31"/>
  <c r="D43" i="22" s="1"/>
  <c r="X55" i="31"/>
  <c r="R132" i="31" s="1"/>
  <c r="V139" i="31" s="1"/>
  <c r="L55" i="29"/>
  <c r="J138" i="29" s="1"/>
  <c r="V138" i="29" s="1"/>
  <c r="E56" i="31"/>
  <c r="L55" i="31"/>
  <c r="J138" i="31" s="1"/>
  <c r="Q56" i="14"/>
  <c r="L122" i="14"/>
  <c r="D63" i="22" s="1"/>
  <c r="L119" i="14"/>
  <c r="D19" i="22" s="1"/>
  <c r="X55" i="14"/>
  <c r="R132" i="14" s="1"/>
  <c r="U139" i="14" s="1"/>
  <c r="L124" i="29"/>
  <c r="D18" i="22" s="1"/>
  <c r="Q42" i="29"/>
  <c r="L116" i="29"/>
  <c r="D10" i="22" s="1"/>
  <c r="L118" i="30"/>
  <c r="D24" i="22" s="1"/>
  <c r="K126" i="38"/>
  <c r="E56" i="38"/>
  <c r="L124" i="28"/>
  <c r="D13" i="22" s="1"/>
  <c r="L55" i="28"/>
  <c r="J138" i="28" s="1"/>
  <c r="V138" i="28" s="1"/>
  <c r="L116" i="28"/>
  <c r="D17" i="22" s="1"/>
  <c r="E56" i="28"/>
  <c r="Q42" i="31"/>
  <c r="L122" i="31"/>
  <c r="D8" i="22" s="1"/>
  <c r="X41" i="31"/>
  <c r="J137" i="31" s="1"/>
  <c r="U137" i="31" s="1"/>
  <c r="E56" i="32"/>
  <c r="L121" i="29"/>
  <c r="D26" i="22" s="1"/>
  <c r="E42" i="29"/>
  <c r="E56" i="14"/>
  <c r="L55" i="14"/>
  <c r="J138" i="14" s="1"/>
  <c r="U138" i="14" s="1"/>
  <c r="I126" i="32"/>
  <c r="H28" i="20" s="1"/>
  <c r="Q42" i="32"/>
  <c r="B126" i="32"/>
  <c r="E14" i="20" s="1"/>
  <c r="X41" i="32"/>
  <c r="J137" i="32" s="1"/>
  <c r="U137" i="32" s="1"/>
  <c r="L118" i="14"/>
  <c r="D37" i="22" s="1"/>
  <c r="E126" i="14"/>
  <c r="H10" i="20" s="1"/>
  <c r="Q42" i="14"/>
  <c r="X41" i="14"/>
  <c r="J137" i="14" s="1"/>
  <c r="U137" i="14" s="1"/>
  <c r="X41" i="30"/>
  <c r="J137" i="30" s="1"/>
  <c r="U137" i="30" s="1"/>
  <c r="L123" i="28"/>
  <c r="D25" i="22" s="1"/>
  <c r="Q42" i="28"/>
  <c r="L122" i="28"/>
  <c r="D35" i="22" s="1"/>
  <c r="X41" i="28"/>
  <c r="J137" i="28" s="1"/>
  <c r="U137" i="28" s="1"/>
  <c r="I126" i="31"/>
  <c r="H25" i="20" s="1"/>
  <c r="J126" i="31"/>
  <c r="L123" i="31"/>
  <c r="D34" i="22" s="1"/>
  <c r="E42" i="31"/>
  <c r="L119" i="31"/>
  <c r="D48" i="22" s="1"/>
  <c r="L118" i="31"/>
  <c r="D50" i="22" s="1"/>
  <c r="L41" i="31"/>
  <c r="J136" i="31" s="1"/>
  <c r="U136" i="31" s="1"/>
  <c r="D126" i="31"/>
  <c r="G11" i="20" s="1"/>
  <c r="L117" i="31"/>
  <c r="D23" i="22" s="1"/>
  <c r="L116" i="31"/>
  <c r="D39" i="22" s="1"/>
  <c r="H126" i="30"/>
  <c r="G23" i="20" s="1"/>
  <c r="I126" i="30"/>
  <c r="H23" i="20" s="1"/>
  <c r="G126" i="30"/>
  <c r="F23" i="20" s="1"/>
  <c r="F126" i="30"/>
  <c r="E23" i="20" s="1"/>
  <c r="J126" i="30"/>
  <c r="L124" i="30"/>
  <c r="D46" i="22" s="1"/>
  <c r="E126" i="30"/>
  <c r="H9" i="20" s="1"/>
  <c r="C126" i="30"/>
  <c r="F9" i="20" s="1"/>
  <c r="L123" i="30"/>
  <c r="D7" i="22" s="1"/>
  <c r="L120" i="30"/>
  <c r="D14" i="22" s="1"/>
  <c r="D126" i="30"/>
  <c r="G9" i="20" s="1"/>
  <c r="L41" i="30"/>
  <c r="J136" i="30" s="1"/>
  <c r="B126" i="30"/>
  <c r="E9" i="20" s="1"/>
  <c r="I126" i="29"/>
  <c r="H22" i="20" s="1"/>
  <c r="H126" i="29"/>
  <c r="G22" i="20" s="1"/>
  <c r="J126" i="29"/>
  <c r="E126" i="29"/>
  <c r="H8" i="20" s="1"/>
  <c r="Q28" i="29"/>
  <c r="L120" i="29"/>
  <c r="D53" i="22" s="1"/>
  <c r="X27" i="29"/>
  <c r="J135" i="29" s="1"/>
  <c r="V135" i="29" s="1"/>
  <c r="C126" i="29"/>
  <c r="F8" i="20" s="1"/>
  <c r="J126" i="38"/>
  <c r="L121" i="38"/>
  <c r="D55" i="22" s="1"/>
  <c r="E126" i="38"/>
  <c r="H13" i="20" s="1"/>
  <c r="Q42" i="38"/>
  <c r="D126" i="38"/>
  <c r="G13" i="20" s="1"/>
  <c r="L119" i="38"/>
  <c r="D28" i="22" s="1"/>
  <c r="B126" i="38"/>
  <c r="E13" i="20" s="1"/>
  <c r="X41" i="38"/>
  <c r="J137" i="38" s="1"/>
  <c r="U137" i="38" s="1"/>
  <c r="F126" i="14"/>
  <c r="E24" i="20" s="1"/>
  <c r="H126" i="14"/>
  <c r="G24" i="20" s="1"/>
  <c r="I126" i="14"/>
  <c r="H24" i="20" s="1"/>
  <c r="D44" i="35"/>
  <c r="K126" i="14"/>
  <c r="J126" i="14"/>
  <c r="L124" i="14"/>
  <c r="D9" i="22" s="1"/>
  <c r="L123" i="14"/>
  <c r="D51" i="22" s="1"/>
  <c r="E42" i="14"/>
  <c r="C126" i="14"/>
  <c r="F10" i="20" s="1"/>
  <c r="L121" i="14"/>
  <c r="D15" i="22" s="1"/>
  <c r="L120" i="14"/>
  <c r="D40" i="22" s="1"/>
  <c r="D126" i="14"/>
  <c r="L41" i="14"/>
  <c r="J136" i="14" s="1"/>
  <c r="G126" i="32"/>
  <c r="F28" i="20" s="1"/>
  <c r="J126" i="32"/>
  <c r="L124" i="32"/>
  <c r="D29" i="22" s="1"/>
  <c r="L122" i="32"/>
  <c r="D56" i="22" s="1"/>
  <c r="E42" i="32"/>
  <c r="L120" i="32"/>
  <c r="D57" i="22" s="1"/>
  <c r="E126" i="32"/>
  <c r="H14" i="20" s="1"/>
  <c r="L119" i="32"/>
  <c r="D21" i="22" s="1"/>
  <c r="L41" i="32"/>
  <c r="J136" i="32" s="1"/>
  <c r="L117" i="32"/>
  <c r="D11" i="22" s="1"/>
  <c r="H126" i="28"/>
  <c r="G26" i="20" s="1"/>
  <c r="G126" i="28"/>
  <c r="F26" i="20" s="1"/>
  <c r="F126" i="28"/>
  <c r="E26" i="20" s="1"/>
  <c r="K126" i="28"/>
  <c r="L121" i="28"/>
  <c r="D12" i="22" s="1"/>
  <c r="E42" i="28"/>
  <c r="D126" i="28"/>
  <c r="G12" i="20" s="1"/>
  <c r="L120" i="28"/>
  <c r="D38" i="22" s="1"/>
  <c r="C126" i="28"/>
  <c r="F12" i="20" s="1"/>
  <c r="L41" i="28"/>
  <c r="J136" i="28" s="1"/>
  <c r="U136" i="28" s="1"/>
  <c r="L123" i="23"/>
  <c r="B132" i="23"/>
  <c r="A138" i="31"/>
  <c r="A150" i="31"/>
  <c r="U140" i="23"/>
  <c r="U143" i="23"/>
  <c r="V143" i="23"/>
  <c r="U146" i="30"/>
  <c r="V146" i="30"/>
  <c r="V144" i="31"/>
  <c r="U144" i="31"/>
  <c r="U135" i="31"/>
  <c r="V135" i="31"/>
  <c r="U146" i="32"/>
  <c r="E56" i="29"/>
  <c r="L60" i="37"/>
  <c r="N184" i="37" s="1"/>
  <c r="L90" i="37"/>
  <c r="N185" i="37" s="1"/>
  <c r="L120" i="37"/>
  <c r="N186" i="37" s="1"/>
  <c r="K126" i="32"/>
  <c r="D132" i="32"/>
  <c r="X57" i="23"/>
  <c r="R139" i="23" s="1"/>
  <c r="L87" i="23"/>
  <c r="R142" i="23" s="1"/>
  <c r="E134" i="23"/>
  <c r="L16" i="20"/>
  <c r="E14" i="29"/>
  <c r="K126" i="30"/>
  <c r="D133" i="30"/>
  <c r="C126" i="31"/>
  <c r="A134" i="14"/>
  <c r="A147" i="14"/>
  <c r="L135" i="37"/>
  <c r="L187" i="37" s="1"/>
  <c r="U153" i="23"/>
  <c r="Q56" i="31"/>
  <c r="L27" i="23"/>
  <c r="J141" i="23" s="1"/>
  <c r="K126" i="29"/>
  <c r="D140" i="29"/>
  <c r="B126" i="14"/>
  <c r="L116" i="14"/>
  <c r="E42" i="30"/>
  <c r="L57" i="23"/>
  <c r="J145" i="23" s="1"/>
  <c r="F132" i="23"/>
  <c r="A145" i="32"/>
  <c r="A135" i="14"/>
  <c r="A139" i="14"/>
  <c r="L117" i="29"/>
  <c r="D27" i="22" s="1"/>
  <c r="D126" i="32"/>
  <c r="L116" i="32"/>
  <c r="C126" i="32"/>
  <c r="G126" i="29"/>
  <c r="C126" i="38"/>
  <c r="L119" i="28"/>
  <c r="D47" i="22" s="1"/>
  <c r="E126" i="28"/>
  <c r="V146" i="28"/>
  <c r="U146" i="28"/>
  <c r="A149" i="32"/>
  <c r="A148" i="28"/>
  <c r="A148" i="31"/>
  <c r="D126" i="29"/>
  <c r="E126" i="31"/>
  <c r="B13" i="22"/>
  <c r="B13" i="35"/>
  <c r="B8" i="33"/>
  <c r="B30" i="36"/>
  <c r="B41" i="34"/>
  <c r="L125" i="31"/>
  <c r="F126" i="31"/>
  <c r="G126" i="31"/>
  <c r="X55" i="38"/>
  <c r="R132" i="38" s="1"/>
  <c r="A152" i="30"/>
  <c r="H126" i="31"/>
  <c r="F126" i="32"/>
  <c r="A151" i="38"/>
  <c r="A138" i="38"/>
  <c r="L117" i="28"/>
  <c r="D44" i="22" s="1"/>
  <c r="B126" i="28"/>
  <c r="U136" i="38"/>
  <c r="V136" i="38"/>
  <c r="L13" i="38"/>
  <c r="J132" i="38" s="1"/>
  <c r="F126" i="29"/>
  <c r="J126" i="28"/>
  <c r="A134" i="28"/>
  <c r="G126" i="14"/>
  <c r="K126" i="31"/>
  <c r="B126" i="29"/>
  <c r="L119" i="29"/>
  <c r="D33" i="22" s="1"/>
  <c r="L124" i="31"/>
  <c r="D22" i="22" s="1"/>
  <c r="B12" i="36"/>
  <c r="B13" i="34"/>
  <c r="B27" i="36"/>
  <c r="B24" i="34"/>
  <c r="B29" i="22"/>
  <c r="H126" i="32"/>
  <c r="L125" i="30"/>
  <c r="A135" i="38"/>
  <c r="L123" i="38"/>
  <c r="D59" i="22" s="1"/>
  <c r="L116" i="38"/>
  <c r="G126" i="38"/>
  <c r="V134" i="28"/>
  <c r="U134" i="28"/>
  <c r="V133" i="14"/>
  <c r="U133" i="14"/>
  <c r="B126" i="31"/>
  <c r="D7" i="34"/>
  <c r="U141" i="38"/>
  <c r="V141" i="38"/>
  <c r="X97" i="28"/>
  <c r="R138" i="28" s="1"/>
  <c r="U143" i="30"/>
  <c r="U145" i="31"/>
  <c r="V145" i="31"/>
  <c r="V134" i="31"/>
  <c r="U134" i="31"/>
  <c r="V132" i="29"/>
  <c r="A141" i="31"/>
  <c r="A145" i="38"/>
  <c r="A153" i="38"/>
  <c r="F126" i="38"/>
  <c r="H126" i="38"/>
  <c r="D43" i="35"/>
  <c r="I126" i="38"/>
  <c r="L111" i="38"/>
  <c r="R139" i="38" s="1"/>
  <c r="X83" i="38"/>
  <c r="R136" i="38" s="1"/>
  <c r="X69" i="28"/>
  <c r="R134" i="28" s="1"/>
  <c r="V132" i="31"/>
  <c r="V144" i="32"/>
  <c r="V145" i="29"/>
  <c r="U145" i="29"/>
  <c r="U135" i="28"/>
  <c r="V135" i="28"/>
  <c r="L97" i="28"/>
  <c r="R137" i="28" s="1"/>
  <c r="V143" i="31"/>
  <c r="U143" i="31"/>
  <c r="U133" i="31"/>
  <c r="V133" i="31"/>
  <c r="V144" i="29"/>
  <c r="U144" i="29"/>
  <c r="U139" i="29"/>
  <c r="V139" i="29"/>
  <c r="V137" i="29"/>
  <c r="U137" i="29"/>
  <c r="V144" i="14"/>
  <c r="U144" i="14"/>
  <c r="X97" i="38"/>
  <c r="R138" i="38" s="1"/>
  <c r="L83" i="38"/>
  <c r="R135" i="38" s="1"/>
  <c r="L55" i="38"/>
  <c r="J138" i="38" s="1"/>
  <c r="U135" i="38"/>
  <c r="V134" i="38"/>
  <c r="U134" i="38"/>
  <c r="L69" i="28"/>
  <c r="R133" i="28" s="1"/>
  <c r="U135" i="30"/>
  <c r="V135" i="30"/>
  <c r="U133" i="30"/>
  <c r="V133" i="30"/>
  <c r="V146" i="31"/>
  <c r="U146" i="31"/>
  <c r="V136" i="29"/>
  <c r="U136" i="29"/>
  <c r="V134" i="29"/>
  <c r="U134" i="29"/>
  <c r="V132" i="14"/>
  <c r="U132" i="14"/>
  <c r="U145" i="30"/>
  <c r="V145" i="30"/>
  <c r="V138" i="31"/>
  <c r="U138" i="31"/>
  <c r="U133" i="29"/>
  <c r="V133" i="29"/>
  <c r="U145" i="14"/>
  <c r="V145" i="14"/>
  <c r="V135" i="14"/>
  <c r="U135" i="14"/>
  <c r="U144" i="38"/>
  <c r="V144" i="38"/>
  <c r="V133" i="28"/>
  <c r="U133" i="28"/>
  <c r="U132" i="28"/>
  <c r="V132" i="28"/>
  <c r="V140" i="30"/>
  <c r="U140" i="30"/>
  <c r="V140" i="31"/>
  <c r="U140" i="31"/>
  <c r="U135" i="32"/>
  <c r="V135" i="32"/>
  <c r="V142" i="23" l="1"/>
  <c r="U134" i="30"/>
  <c r="U144" i="30"/>
  <c r="U132" i="30"/>
  <c r="V146" i="14"/>
  <c r="U134" i="32"/>
  <c r="U148" i="23"/>
  <c r="V143" i="29"/>
  <c r="V143" i="28"/>
  <c r="U143" i="14"/>
  <c r="V142" i="29"/>
  <c r="V132" i="32"/>
  <c r="V133" i="32"/>
  <c r="U143" i="32"/>
  <c r="U142" i="14"/>
  <c r="U138" i="32"/>
  <c r="U134" i="14"/>
  <c r="V144" i="23"/>
  <c r="U140" i="14"/>
  <c r="U146" i="29"/>
  <c r="U142" i="32"/>
  <c r="U142" i="31"/>
  <c r="V141" i="31"/>
  <c r="U142" i="30"/>
  <c r="U141" i="32"/>
  <c r="U140" i="38"/>
  <c r="U141" i="30"/>
  <c r="U141" i="14"/>
  <c r="V141" i="29"/>
  <c r="V145" i="32"/>
  <c r="U142" i="28"/>
  <c r="L132" i="23"/>
  <c r="V152" i="23"/>
  <c r="U152" i="23"/>
  <c r="U139" i="38"/>
  <c r="V139" i="38"/>
  <c r="V140" i="32"/>
  <c r="U140" i="29"/>
  <c r="U139" i="28"/>
  <c r="V139" i="28"/>
  <c r="U139" i="30"/>
  <c r="V139" i="32"/>
  <c r="U138" i="30"/>
  <c r="U139" i="31"/>
  <c r="U138" i="29"/>
  <c r="V139" i="14"/>
  <c r="L126" i="30"/>
  <c r="J9" i="20" s="1"/>
  <c r="E128" i="38"/>
  <c r="U138" i="28"/>
  <c r="V137" i="31"/>
  <c r="V138" i="14"/>
  <c r="V137" i="32"/>
  <c r="J144" i="32"/>
  <c r="V137" i="14"/>
  <c r="J143" i="14"/>
  <c r="V137" i="30"/>
  <c r="J144" i="30"/>
  <c r="V137" i="28"/>
  <c r="V136" i="31"/>
  <c r="J144" i="31"/>
  <c r="I9" i="20"/>
  <c r="E128" i="30"/>
  <c r="U136" i="30"/>
  <c r="V136" i="30"/>
  <c r="U135" i="29"/>
  <c r="J144" i="29"/>
  <c r="V137" i="38"/>
  <c r="I13" i="20"/>
  <c r="U136" i="14"/>
  <c r="V136" i="14"/>
  <c r="E128" i="14"/>
  <c r="G10" i="20"/>
  <c r="I10" i="20" s="1"/>
  <c r="V136" i="32"/>
  <c r="U136" i="32"/>
  <c r="V136" i="28"/>
  <c r="J144" i="28"/>
  <c r="L126" i="29"/>
  <c r="G27" i="20"/>
  <c r="G8" i="20"/>
  <c r="E128" i="29"/>
  <c r="F22" i="20"/>
  <c r="V146" i="23"/>
  <c r="U146" i="23"/>
  <c r="U149" i="23"/>
  <c r="V149" i="23"/>
  <c r="V145" i="38"/>
  <c r="U145" i="38"/>
  <c r="F27" i="20"/>
  <c r="F14" i="20"/>
  <c r="U141" i="23"/>
  <c r="V141" i="23"/>
  <c r="H27" i="20"/>
  <c r="H30" i="20" s="1"/>
  <c r="G28" i="20"/>
  <c r="V145" i="23"/>
  <c r="U145" i="23"/>
  <c r="L126" i="32"/>
  <c r="D61" i="22"/>
  <c r="U144" i="28"/>
  <c r="V144" i="28"/>
  <c r="U145" i="28"/>
  <c r="V145" i="28"/>
  <c r="F24" i="20"/>
  <c r="V141" i="28"/>
  <c r="U141" i="28"/>
  <c r="H12" i="20"/>
  <c r="I12" i="20" s="1"/>
  <c r="E128" i="28"/>
  <c r="E12" i="20"/>
  <c r="F11" i="20"/>
  <c r="U138" i="38"/>
  <c r="V138" i="38"/>
  <c r="H11" i="20"/>
  <c r="I11" i="20" s="1"/>
  <c r="E128" i="31"/>
  <c r="U142" i="38"/>
  <c r="V142" i="38"/>
  <c r="E27" i="20"/>
  <c r="L126" i="38"/>
  <c r="D6" i="22"/>
  <c r="E8" i="20"/>
  <c r="E22" i="20"/>
  <c r="U143" i="38"/>
  <c r="V143" i="38"/>
  <c r="E11" i="20"/>
  <c r="L126" i="31"/>
  <c r="E28" i="20"/>
  <c r="F25" i="20"/>
  <c r="D42" i="22"/>
  <c r="L126" i="14"/>
  <c r="J151" i="23"/>
  <c r="J143" i="38"/>
  <c r="J13" i="20" s="1"/>
  <c r="U132" i="38"/>
  <c r="V132" i="38"/>
  <c r="V140" i="28"/>
  <c r="U140" i="28"/>
  <c r="V146" i="38"/>
  <c r="U146" i="38"/>
  <c r="L126" i="28"/>
  <c r="G25" i="20"/>
  <c r="E25" i="20"/>
  <c r="F13" i="20"/>
  <c r="G14" i="20"/>
  <c r="I14" i="20" s="1"/>
  <c r="E128" i="32"/>
  <c r="E10" i="20"/>
  <c r="V147" i="29" l="1"/>
  <c r="D8" i="20" s="1"/>
  <c r="U154" i="23"/>
  <c r="U147" i="31"/>
  <c r="C11" i="20" s="1"/>
  <c r="U147" i="32"/>
  <c r="C14" i="20" s="1"/>
  <c r="U147" i="14"/>
  <c r="C10" i="20" s="1"/>
  <c r="U147" i="29"/>
  <c r="V147" i="28"/>
  <c r="D12" i="20" s="1"/>
  <c r="U147" i="30"/>
  <c r="C9" i="20" s="1"/>
  <c r="V147" i="30"/>
  <c r="D9" i="20" s="1"/>
  <c r="U147" i="28"/>
  <c r="V147" i="31"/>
  <c r="D11" i="20" s="1"/>
  <c r="V147" i="32"/>
  <c r="D14" i="20" s="1"/>
  <c r="V147" i="14"/>
  <c r="D10" i="20" s="1"/>
  <c r="F16" i="20"/>
  <c r="G30" i="20"/>
  <c r="V154" i="23"/>
  <c r="L133" i="23" s="1"/>
  <c r="G16" i="20"/>
  <c r="U147" i="38"/>
  <c r="J11" i="20"/>
  <c r="E16" i="20"/>
  <c r="J8" i="20"/>
  <c r="I8" i="20"/>
  <c r="F30" i="20"/>
  <c r="H16" i="20"/>
  <c r="J10" i="20"/>
  <c r="J12" i="20"/>
  <c r="J14" i="20"/>
  <c r="V147" i="38"/>
  <c r="D13" i="20" s="1"/>
  <c r="E30" i="20"/>
  <c r="B140" i="23" l="1"/>
  <c r="E133" i="23"/>
  <c r="F127" i="29"/>
  <c r="I22" i="20" s="1"/>
  <c r="K133" i="23"/>
  <c r="B142" i="23"/>
  <c r="J133" i="23"/>
  <c r="B141" i="23"/>
  <c r="B146" i="23"/>
  <c r="B136" i="29"/>
  <c r="E32" i="34" s="1"/>
  <c r="F32" i="34" s="1"/>
  <c r="C22" i="20"/>
  <c r="L127" i="29"/>
  <c r="K8" i="20" s="1"/>
  <c r="J127" i="29"/>
  <c r="C8" i="20"/>
  <c r="N9" i="20" s="1"/>
  <c r="G127" i="29"/>
  <c r="J22" i="20" s="1"/>
  <c r="B137" i="29"/>
  <c r="E52" i="34" s="1"/>
  <c r="F52" i="34" s="1"/>
  <c r="B138" i="29"/>
  <c r="E30" i="35" s="1"/>
  <c r="F30" i="35" s="1"/>
  <c r="E127" i="29"/>
  <c r="D127" i="29"/>
  <c r="B139" i="29"/>
  <c r="E52" i="22" s="1"/>
  <c r="F52" i="22" s="1"/>
  <c r="B135" i="29"/>
  <c r="E37" i="34" s="1"/>
  <c r="F37" i="34" s="1"/>
  <c r="H127" i="29"/>
  <c r="K22" i="20" s="1"/>
  <c r="B140" i="29"/>
  <c r="E37" i="35" s="1"/>
  <c r="F37" i="35" s="1"/>
  <c r="K127" i="29"/>
  <c r="B133" i="29"/>
  <c r="E11" i="35" s="1"/>
  <c r="F11" i="35" s="1"/>
  <c r="B141" i="29"/>
  <c r="I127" i="29"/>
  <c r="L22" i="20" s="1"/>
  <c r="B132" i="29"/>
  <c r="E6" i="36" s="1"/>
  <c r="F6" i="36" s="1"/>
  <c r="B127" i="29"/>
  <c r="C127" i="29"/>
  <c r="B134" i="29"/>
  <c r="E63" i="33" s="1"/>
  <c r="F63" i="33" s="1"/>
  <c r="G133" i="23"/>
  <c r="I133" i="23"/>
  <c r="B143" i="23"/>
  <c r="C133" i="23"/>
  <c r="B145" i="23"/>
  <c r="B139" i="23"/>
  <c r="D133" i="23"/>
  <c r="B144" i="23"/>
  <c r="H133" i="23"/>
  <c r="B147" i="23"/>
  <c r="B134" i="28"/>
  <c r="E41" i="36" s="1"/>
  <c r="F41" i="36" s="1"/>
  <c r="H127" i="30"/>
  <c r="K23" i="20" s="1"/>
  <c r="B134" i="30"/>
  <c r="E10" i="36" s="1"/>
  <c r="F10" i="36" s="1"/>
  <c r="G127" i="30"/>
  <c r="J23" i="20" s="1"/>
  <c r="B127" i="30"/>
  <c r="B141" i="30"/>
  <c r="I127" i="30"/>
  <c r="L23" i="20" s="1"/>
  <c r="F127" i="30"/>
  <c r="I23" i="20" s="1"/>
  <c r="J127" i="30"/>
  <c r="B137" i="30"/>
  <c r="E19" i="33" s="1"/>
  <c r="F19" i="33" s="1"/>
  <c r="L127" i="30"/>
  <c r="K9" i="20" s="1"/>
  <c r="B138" i="30"/>
  <c r="E44" i="36" s="1"/>
  <c r="F44" i="36" s="1"/>
  <c r="B132" i="30"/>
  <c r="E56" i="36" s="1"/>
  <c r="F56" i="36" s="1"/>
  <c r="B135" i="30"/>
  <c r="E42" i="34" s="1"/>
  <c r="F42" i="34" s="1"/>
  <c r="D127" i="30"/>
  <c r="E127" i="30"/>
  <c r="B133" i="30"/>
  <c r="E33" i="36" s="1"/>
  <c r="F33" i="36" s="1"/>
  <c r="B139" i="30"/>
  <c r="E38" i="34" s="1"/>
  <c r="F38" i="34" s="1"/>
  <c r="B140" i="30"/>
  <c r="E46" i="22" s="1"/>
  <c r="F46" i="22" s="1"/>
  <c r="C23" i="20"/>
  <c r="C127" i="30"/>
  <c r="M9" i="20"/>
  <c r="K127" i="30"/>
  <c r="B136" i="30"/>
  <c r="E14" i="22" s="1"/>
  <c r="F14" i="22" s="1"/>
  <c r="C26" i="20"/>
  <c r="H127" i="28"/>
  <c r="K26" i="20" s="1"/>
  <c r="C12" i="20"/>
  <c r="M12" i="20" s="1"/>
  <c r="B138" i="28"/>
  <c r="E50" i="35" s="1"/>
  <c r="F50" i="35" s="1"/>
  <c r="D127" i="28"/>
  <c r="B133" i="28"/>
  <c r="E62" i="33" s="1"/>
  <c r="F62" i="33" s="1"/>
  <c r="K127" i="28"/>
  <c r="J127" i="28"/>
  <c r="B132" i="28"/>
  <c r="E21" i="35" s="1"/>
  <c r="F21" i="35" s="1"/>
  <c r="B141" i="28"/>
  <c r="B136" i="28"/>
  <c r="E22" i="36" s="1"/>
  <c r="F22" i="36" s="1"/>
  <c r="F127" i="28"/>
  <c r="I26" i="20" s="1"/>
  <c r="G127" i="28"/>
  <c r="J26" i="20" s="1"/>
  <c r="I127" i="28"/>
  <c r="L26" i="20" s="1"/>
  <c r="E127" i="28"/>
  <c r="B127" i="28"/>
  <c r="B140" i="28"/>
  <c r="E13" i="35" s="1"/>
  <c r="F13" i="35" s="1"/>
  <c r="B137" i="28"/>
  <c r="E31" i="34" s="1"/>
  <c r="F31" i="34" s="1"/>
  <c r="C127" i="28"/>
  <c r="B135" i="28"/>
  <c r="E65" i="36" s="1"/>
  <c r="F65" i="36" s="1"/>
  <c r="L127" i="28"/>
  <c r="K12" i="20" s="1"/>
  <c r="B139" i="28"/>
  <c r="E68" i="36" s="1"/>
  <c r="F68" i="36" s="1"/>
  <c r="L127" i="31"/>
  <c r="K11" i="20" s="1"/>
  <c r="B127" i="31"/>
  <c r="K127" i="31"/>
  <c r="E127" i="31"/>
  <c r="B140" i="31"/>
  <c r="E57" i="36" s="1"/>
  <c r="F57" i="36" s="1"/>
  <c r="B138" i="31"/>
  <c r="E8" i="22" s="1"/>
  <c r="F8" i="22" s="1"/>
  <c r="B139" i="31"/>
  <c r="E26" i="35" s="1"/>
  <c r="F26" i="35" s="1"/>
  <c r="B132" i="31"/>
  <c r="E14" i="34" s="1"/>
  <c r="F14" i="34" s="1"/>
  <c r="B137" i="31"/>
  <c r="E23" i="36" s="1"/>
  <c r="F23" i="36" s="1"/>
  <c r="I127" i="31"/>
  <c r="L25" i="20" s="1"/>
  <c r="F127" i="31"/>
  <c r="I25" i="20" s="1"/>
  <c r="B133" i="31"/>
  <c r="E39" i="35" s="1"/>
  <c r="F39" i="35" s="1"/>
  <c r="C25" i="20"/>
  <c r="G127" i="31"/>
  <c r="J25" i="20" s="1"/>
  <c r="B135" i="31"/>
  <c r="E50" i="36" s="1"/>
  <c r="F50" i="36" s="1"/>
  <c r="B134" i="31"/>
  <c r="E50" i="22" s="1"/>
  <c r="F50" i="22" s="1"/>
  <c r="M11" i="20"/>
  <c r="J127" i="31"/>
  <c r="H127" i="31"/>
  <c r="K25" i="20" s="1"/>
  <c r="D127" i="31"/>
  <c r="B141" i="31"/>
  <c r="B136" i="31"/>
  <c r="E61" i="34" s="1"/>
  <c r="F61" i="34" s="1"/>
  <c r="C127" i="31"/>
  <c r="B135" i="32"/>
  <c r="E21" i="22" s="1"/>
  <c r="F21" i="22" s="1"/>
  <c r="B139" i="32"/>
  <c r="E47" i="35" s="1"/>
  <c r="F47" i="35" s="1"/>
  <c r="B136" i="32"/>
  <c r="B138" i="32"/>
  <c r="E56" i="22" s="1"/>
  <c r="F56" i="22" s="1"/>
  <c r="B140" i="32"/>
  <c r="E9" i="33" s="1"/>
  <c r="F9" i="33" s="1"/>
  <c r="B127" i="32"/>
  <c r="M14" i="20"/>
  <c r="I127" i="32"/>
  <c r="L28" i="20" s="1"/>
  <c r="B132" i="32"/>
  <c r="E35" i="36" s="1"/>
  <c r="F35" i="36" s="1"/>
  <c r="G127" i="32"/>
  <c r="J28" i="20" s="1"/>
  <c r="H127" i="32"/>
  <c r="K28" i="20" s="1"/>
  <c r="B133" i="32"/>
  <c r="E17" i="36" s="1"/>
  <c r="F17" i="36" s="1"/>
  <c r="B141" i="32"/>
  <c r="C127" i="32"/>
  <c r="F127" i="32"/>
  <c r="I28" i="20" s="1"/>
  <c r="C28" i="20"/>
  <c r="D127" i="32"/>
  <c r="L127" i="32"/>
  <c r="K14" i="20" s="1"/>
  <c r="K127" i="32"/>
  <c r="B134" i="32"/>
  <c r="E47" i="36" s="1"/>
  <c r="F47" i="36" s="1"/>
  <c r="B137" i="32"/>
  <c r="E54" i="36" s="1"/>
  <c r="F54" i="36" s="1"/>
  <c r="E127" i="32"/>
  <c r="J127" i="32"/>
  <c r="I127" i="14"/>
  <c r="L24" i="20" s="1"/>
  <c r="B133" i="14"/>
  <c r="E43" i="36" s="1"/>
  <c r="F43" i="36" s="1"/>
  <c r="B136" i="14"/>
  <c r="E26" i="34" s="1"/>
  <c r="F26" i="34" s="1"/>
  <c r="G127" i="14"/>
  <c r="J24" i="20" s="1"/>
  <c r="B132" i="14"/>
  <c r="E47" i="34" s="1"/>
  <c r="F47" i="34" s="1"/>
  <c r="D16" i="20"/>
  <c r="L127" i="14"/>
  <c r="K10" i="20" s="1"/>
  <c r="D127" i="14"/>
  <c r="J127" i="14"/>
  <c r="M10" i="20"/>
  <c r="E127" i="14"/>
  <c r="B140" i="14"/>
  <c r="E12" i="36" s="1"/>
  <c r="F12" i="36" s="1"/>
  <c r="H127" i="14"/>
  <c r="K24" i="20" s="1"/>
  <c r="K127" i="14"/>
  <c r="B127" i="14"/>
  <c r="F127" i="14"/>
  <c r="I24" i="20" s="1"/>
  <c r="B134" i="14"/>
  <c r="E20" i="34" s="1"/>
  <c r="F20" i="34" s="1"/>
  <c r="B141" i="14"/>
  <c r="B138" i="14"/>
  <c r="E63" i="22" s="1"/>
  <c r="F63" i="22" s="1"/>
  <c r="C127" i="14"/>
  <c r="B137" i="14"/>
  <c r="E14" i="33" s="1"/>
  <c r="F14" i="33" s="1"/>
  <c r="C24" i="20"/>
  <c r="B139" i="14"/>
  <c r="E66" i="36" s="1"/>
  <c r="F66" i="36" s="1"/>
  <c r="B135" i="14"/>
  <c r="E34" i="33" s="1"/>
  <c r="F34" i="33" s="1"/>
  <c r="I16" i="20"/>
  <c r="F133" i="23"/>
  <c r="C13" i="20"/>
  <c r="M13" i="20" s="1"/>
  <c r="C27" i="20"/>
  <c r="B138" i="38"/>
  <c r="B136" i="38"/>
  <c r="K127" i="38"/>
  <c r="B133" i="38"/>
  <c r="B135" i="38"/>
  <c r="B141" i="38"/>
  <c r="B134" i="38"/>
  <c r="B139" i="38"/>
  <c r="B140" i="38"/>
  <c r="J127" i="38"/>
  <c r="E127" i="38"/>
  <c r="B132" i="38"/>
  <c r="B137" i="38"/>
  <c r="D127" i="38"/>
  <c r="B127" i="38"/>
  <c r="I127" i="38"/>
  <c r="L27" i="20" s="1"/>
  <c r="F127" i="38"/>
  <c r="I27" i="20" s="1"/>
  <c r="C127" i="38"/>
  <c r="H127" i="38"/>
  <c r="K27" i="20" s="1"/>
  <c r="G127" i="38"/>
  <c r="J27" i="20" s="1"/>
  <c r="J16" i="20"/>
  <c r="L127" i="38"/>
  <c r="K13" i="20" s="1"/>
  <c r="B133" i="23"/>
  <c r="N14" i="20" l="1"/>
  <c r="M8" i="20"/>
  <c r="E35" i="35"/>
  <c r="F35" i="35" s="1"/>
  <c r="E7" i="34"/>
  <c r="F7" i="34" s="1"/>
  <c r="E51" i="36"/>
  <c r="F51" i="36" s="1"/>
  <c r="E30" i="33"/>
  <c r="F30" i="33" s="1"/>
  <c r="N10" i="20"/>
  <c r="E24" i="33"/>
  <c r="F24" i="33" s="1"/>
  <c r="E26" i="22"/>
  <c r="F26" i="22" s="1"/>
  <c r="N8" i="20"/>
  <c r="E26" i="36"/>
  <c r="F26" i="36" s="1"/>
  <c r="E40" i="35"/>
  <c r="F40" i="35" s="1"/>
  <c r="E13" i="36"/>
  <c r="F13" i="36" s="1"/>
  <c r="E20" i="33"/>
  <c r="F20" i="33" s="1"/>
  <c r="E33" i="22"/>
  <c r="F33" i="22" s="1"/>
  <c r="E48" i="33"/>
  <c r="F48" i="33" s="1"/>
  <c r="E14" i="35"/>
  <c r="F14" i="35" s="1"/>
  <c r="E45" i="36"/>
  <c r="F45" i="36" s="1"/>
  <c r="E27" i="22"/>
  <c r="F27" i="22" s="1"/>
  <c r="E58" i="34"/>
  <c r="F58" i="34" s="1"/>
  <c r="E17" i="34"/>
  <c r="F17" i="34" s="1"/>
  <c r="E66" i="34"/>
  <c r="F66" i="34" s="1"/>
  <c r="N11" i="20"/>
  <c r="E65" i="35"/>
  <c r="F65" i="35" s="1"/>
  <c r="E53" i="36"/>
  <c r="F53" i="36" s="1"/>
  <c r="E65" i="22"/>
  <c r="F65" i="22" s="1"/>
  <c r="E18" i="22"/>
  <c r="F18" i="22" s="1"/>
  <c r="E49" i="36"/>
  <c r="F49" i="36" s="1"/>
  <c r="E39" i="33"/>
  <c r="F39" i="33" s="1"/>
  <c r="E62" i="34"/>
  <c r="F62" i="34" s="1"/>
  <c r="E26" i="33"/>
  <c r="F26" i="33" s="1"/>
  <c r="E25" i="35"/>
  <c r="F25" i="35" s="1"/>
  <c r="E6" i="35"/>
  <c r="F6" i="35" s="1"/>
  <c r="E53" i="22"/>
  <c r="F53" i="22" s="1"/>
  <c r="E7" i="36"/>
  <c r="F7" i="36" s="1"/>
  <c r="E13" i="33"/>
  <c r="F13" i="33" s="1"/>
  <c r="E10" i="22"/>
  <c r="F10" i="22" s="1"/>
  <c r="E36" i="22"/>
  <c r="F36" i="22" s="1"/>
  <c r="E18" i="36"/>
  <c r="F18" i="36" s="1"/>
  <c r="E7" i="33"/>
  <c r="F7" i="33" s="1"/>
  <c r="E10" i="34"/>
  <c r="F10" i="34" s="1"/>
  <c r="E48" i="35"/>
  <c r="F48" i="35" s="1"/>
  <c r="E9" i="36"/>
  <c r="F9" i="36" s="1"/>
  <c r="E9" i="34"/>
  <c r="F9" i="34" s="1"/>
  <c r="E32" i="22"/>
  <c r="F32" i="22" s="1"/>
  <c r="E41" i="33"/>
  <c r="F41" i="33" s="1"/>
  <c r="E8" i="35"/>
  <c r="F8" i="35" s="1"/>
  <c r="E43" i="33"/>
  <c r="F43" i="33" s="1"/>
  <c r="E33" i="34"/>
  <c r="F33" i="34" s="1"/>
  <c r="E61" i="35"/>
  <c r="F61" i="35" s="1"/>
  <c r="E54" i="22"/>
  <c r="F54" i="22" s="1"/>
  <c r="E38" i="36"/>
  <c r="F38" i="36" s="1"/>
  <c r="E35" i="22"/>
  <c r="F35" i="22" s="1"/>
  <c r="E17" i="22"/>
  <c r="F17" i="22" s="1"/>
  <c r="E30" i="36"/>
  <c r="F30" i="36" s="1"/>
  <c r="E41" i="34"/>
  <c r="F41" i="34" s="1"/>
  <c r="E34" i="36"/>
  <c r="F34" i="36" s="1"/>
  <c r="E67" i="33"/>
  <c r="F67" i="33" s="1"/>
  <c r="E7" i="35"/>
  <c r="F7" i="35" s="1"/>
  <c r="E27" i="36"/>
  <c r="F27" i="36" s="1"/>
  <c r="E24" i="34"/>
  <c r="F24" i="34" s="1"/>
  <c r="E42" i="36"/>
  <c r="F42" i="36" s="1"/>
  <c r="E15" i="35"/>
  <c r="F15" i="35" s="1"/>
  <c r="E10" i="35"/>
  <c r="F10" i="35" s="1"/>
  <c r="E29" i="22"/>
  <c r="F29" i="22" s="1"/>
  <c r="E30" i="34"/>
  <c r="F30" i="34" s="1"/>
  <c r="E56" i="33"/>
  <c r="F56" i="33" s="1"/>
  <c r="E47" i="33"/>
  <c r="F47" i="33" s="1"/>
  <c r="E45" i="22"/>
  <c r="F45" i="22" s="1"/>
  <c r="E60" i="36"/>
  <c r="F60" i="36" s="1"/>
  <c r="E40" i="34"/>
  <c r="F40" i="34" s="1"/>
  <c r="E64" i="34"/>
  <c r="F64" i="34" s="1"/>
  <c r="E12" i="33"/>
  <c r="F12" i="33" s="1"/>
  <c r="E21" i="33"/>
  <c r="F21" i="33" s="1"/>
  <c r="E38" i="35"/>
  <c r="F38" i="35" s="1"/>
  <c r="E34" i="22"/>
  <c r="F34" i="22" s="1"/>
  <c r="E15" i="33"/>
  <c r="F15" i="33" s="1"/>
  <c r="E15" i="34"/>
  <c r="F15" i="34" s="1"/>
  <c r="E59" i="34"/>
  <c r="F59" i="34" s="1"/>
  <c r="E54" i="35"/>
  <c r="F54" i="35" s="1"/>
  <c r="E68" i="33"/>
  <c r="F68" i="33" s="1"/>
  <c r="E66" i="22"/>
  <c r="F66" i="22" s="1"/>
  <c r="E24" i="22"/>
  <c r="F24" i="22" s="1"/>
  <c r="E49" i="35"/>
  <c r="F49" i="35" s="1"/>
  <c r="E16" i="36"/>
  <c r="F16" i="36" s="1"/>
  <c r="E28" i="35"/>
  <c r="F28" i="35" s="1"/>
  <c r="E20" i="22"/>
  <c r="F20" i="22" s="1"/>
  <c r="E41" i="22"/>
  <c r="F41" i="22" s="1"/>
  <c r="E38" i="33"/>
  <c r="F38" i="33" s="1"/>
  <c r="E65" i="34"/>
  <c r="F65" i="34" s="1"/>
  <c r="E64" i="22"/>
  <c r="F64" i="22" s="1"/>
  <c r="E16" i="34"/>
  <c r="F16" i="34" s="1"/>
  <c r="E56" i="35"/>
  <c r="F56" i="35" s="1"/>
  <c r="E55" i="36"/>
  <c r="F55" i="36" s="1"/>
  <c r="E55" i="35"/>
  <c r="F55" i="35" s="1"/>
  <c r="E7" i="22"/>
  <c r="F7" i="22" s="1"/>
  <c r="E46" i="34"/>
  <c r="F46" i="34" s="1"/>
  <c r="E36" i="33"/>
  <c r="F36" i="33" s="1"/>
  <c r="E63" i="34"/>
  <c r="F63" i="34" s="1"/>
  <c r="E52" i="36"/>
  <c r="F52" i="36" s="1"/>
  <c r="E46" i="33"/>
  <c r="F46" i="33" s="1"/>
  <c r="E37" i="36"/>
  <c r="F37" i="36" s="1"/>
  <c r="E19" i="35"/>
  <c r="F19" i="35" s="1"/>
  <c r="E33" i="33"/>
  <c r="F33" i="33" s="1"/>
  <c r="E20" i="35"/>
  <c r="F20" i="35" s="1"/>
  <c r="E67" i="22"/>
  <c r="F67" i="22" s="1"/>
  <c r="E66" i="35"/>
  <c r="F66" i="35" s="1"/>
  <c r="E12" i="34"/>
  <c r="F12" i="34" s="1"/>
  <c r="E11" i="33"/>
  <c r="F11" i="33" s="1"/>
  <c r="E44" i="34"/>
  <c r="F44" i="34" s="1"/>
  <c r="E59" i="36"/>
  <c r="F59" i="36" s="1"/>
  <c r="E18" i="35"/>
  <c r="F18" i="35" s="1"/>
  <c r="E44" i="22"/>
  <c r="F44" i="22" s="1"/>
  <c r="E65" i="33"/>
  <c r="F65" i="33" s="1"/>
  <c r="E35" i="34"/>
  <c r="F35" i="34" s="1"/>
  <c r="E23" i="33"/>
  <c r="F23" i="33" s="1"/>
  <c r="E43" i="34"/>
  <c r="F43" i="34" s="1"/>
  <c r="E13" i="22"/>
  <c r="F13" i="22" s="1"/>
  <c r="E12" i="22"/>
  <c r="F12" i="22" s="1"/>
  <c r="E8" i="33"/>
  <c r="F8" i="33" s="1"/>
  <c r="E22" i="35"/>
  <c r="F22" i="35" s="1"/>
  <c r="N12" i="20"/>
  <c r="E29" i="35"/>
  <c r="F29" i="35" s="1"/>
  <c r="E6" i="33"/>
  <c r="F6" i="33" s="1"/>
  <c r="E59" i="33"/>
  <c r="F59" i="33" s="1"/>
  <c r="E47" i="22"/>
  <c r="F47" i="22" s="1"/>
  <c r="E38" i="22"/>
  <c r="F38" i="22" s="1"/>
  <c r="E31" i="36"/>
  <c r="F31" i="36" s="1"/>
  <c r="E46" i="36"/>
  <c r="F46" i="36" s="1"/>
  <c r="E49" i="34"/>
  <c r="F49" i="34" s="1"/>
  <c r="E22" i="33"/>
  <c r="F22" i="33" s="1"/>
  <c r="E18" i="34"/>
  <c r="F18" i="34" s="1"/>
  <c r="E52" i="33"/>
  <c r="F52" i="33" s="1"/>
  <c r="E25" i="22"/>
  <c r="F25" i="22" s="1"/>
  <c r="E68" i="35"/>
  <c r="F68" i="35" s="1"/>
  <c r="E42" i="35"/>
  <c r="F42" i="35" s="1"/>
  <c r="E39" i="34"/>
  <c r="F39" i="34" s="1"/>
  <c r="E51" i="34"/>
  <c r="F51" i="34" s="1"/>
  <c r="E45" i="33"/>
  <c r="F45" i="33" s="1"/>
  <c r="E22" i="22"/>
  <c r="F22" i="22" s="1"/>
  <c r="E10" i="33"/>
  <c r="F10" i="33" s="1"/>
  <c r="E8" i="34"/>
  <c r="F8" i="34" s="1"/>
  <c r="E21" i="34"/>
  <c r="F21" i="34" s="1"/>
  <c r="E16" i="35"/>
  <c r="F16" i="35" s="1"/>
  <c r="E11" i="36"/>
  <c r="F11" i="36" s="1"/>
  <c r="E12" i="35"/>
  <c r="F12" i="35" s="1"/>
  <c r="E54" i="33"/>
  <c r="F54" i="33" s="1"/>
  <c r="E23" i="22"/>
  <c r="F23" i="22" s="1"/>
  <c r="E48" i="22"/>
  <c r="F48" i="22" s="1"/>
  <c r="E67" i="34"/>
  <c r="F67" i="34" s="1"/>
  <c r="E42" i="33"/>
  <c r="F42" i="33" s="1"/>
  <c r="E51" i="35"/>
  <c r="F51" i="35" s="1"/>
  <c r="E6" i="34"/>
  <c r="F6" i="34" s="1"/>
  <c r="E57" i="33"/>
  <c r="F57" i="33" s="1"/>
  <c r="E48" i="34"/>
  <c r="F48" i="34" s="1"/>
  <c r="E51" i="33"/>
  <c r="F51" i="33" s="1"/>
  <c r="E62" i="35"/>
  <c r="F62" i="35" s="1"/>
  <c r="E44" i="33"/>
  <c r="F44" i="33" s="1"/>
  <c r="E48" i="36"/>
  <c r="F48" i="36" s="1"/>
  <c r="E43" i="22"/>
  <c r="F43" i="22" s="1"/>
  <c r="E46" i="35"/>
  <c r="F46" i="35" s="1"/>
  <c r="E28" i="36"/>
  <c r="F28" i="36" s="1"/>
  <c r="E58" i="35"/>
  <c r="F58" i="35" s="1"/>
  <c r="E24" i="36"/>
  <c r="F24" i="36" s="1"/>
  <c r="E39" i="22"/>
  <c r="F39" i="22" s="1"/>
  <c r="E69" i="34"/>
  <c r="F69" i="34" s="1"/>
  <c r="E32" i="36"/>
  <c r="F32" i="36" s="1"/>
  <c r="E68" i="22"/>
  <c r="F68" i="22" s="1"/>
  <c r="E62" i="22"/>
  <c r="F62" i="22" s="1"/>
  <c r="E58" i="33"/>
  <c r="F58" i="33" s="1"/>
  <c r="E16" i="33"/>
  <c r="F16" i="33" s="1"/>
  <c r="E59" i="35"/>
  <c r="F59" i="35" s="1"/>
  <c r="E27" i="34"/>
  <c r="F27" i="34" s="1"/>
  <c r="E67" i="35"/>
  <c r="F67" i="35" s="1"/>
  <c r="E30" i="22"/>
  <c r="F30" i="22" s="1"/>
  <c r="E60" i="35"/>
  <c r="F60" i="35" s="1"/>
  <c r="E36" i="36"/>
  <c r="F36" i="36" s="1"/>
  <c r="E61" i="22"/>
  <c r="F61" i="22" s="1"/>
  <c r="E57" i="22"/>
  <c r="F57" i="22" s="1"/>
  <c r="E60" i="34"/>
  <c r="F60" i="34" s="1"/>
  <c r="E58" i="36"/>
  <c r="F58" i="36" s="1"/>
  <c r="E31" i="33"/>
  <c r="F31" i="33" s="1"/>
  <c r="E57" i="35"/>
  <c r="F57" i="35" s="1"/>
  <c r="E25" i="33"/>
  <c r="F25" i="33" s="1"/>
  <c r="E50" i="33"/>
  <c r="F50" i="33" s="1"/>
  <c r="E23" i="34"/>
  <c r="F23" i="34" s="1"/>
  <c r="E36" i="34"/>
  <c r="F36" i="34" s="1"/>
  <c r="E53" i="34"/>
  <c r="F53" i="34" s="1"/>
  <c r="E11" i="22"/>
  <c r="F11" i="22" s="1"/>
  <c r="E28" i="33"/>
  <c r="F28" i="33" s="1"/>
  <c r="E31" i="35"/>
  <c r="F31" i="35" s="1"/>
  <c r="E60" i="33"/>
  <c r="F60" i="33" s="1"/>
  <c r="E37" i="33"/>
  <c r="F37" i="33" s="1"/>
  <c r="E49" i="22"/>
  <c r="F49" i="22" s="1"/>
  <c r="E45" i="34"/>
  <c r="F45" i="34" s="1"/>
  <c r="E40" i="36"/>
  <c r="F40" i="36" s="1"/>
  <c r="E20" i="36"/>
  <c r="F20" i="36" s="1"/>
  <c r="E53" i="35"/>
  <c r="F53" i="35" s="1"/>
  <c r="E37" i="22"/>
  <c r="F37" i="22" s="1"/>
  <c r="E19" i="36"/>
  <c r="F19" i="36" s="1"/>
  <c r="E36" i="35"/>
  <c r="F36" i="35" s="1"/>
  <c r="E44" i="35"/>
  <c r="F44" i="35" s="1"/>
  <c r="E13" i="34"/>
  <c r="F13" i="34" s="1"/>
  <c r="E56" i="34"/>
  <c r="F56" i="34" s="1"/>
  <c r="E40" i="22"/>
  <c r="F40" i="22" s="1"/>
  <c r="E18" i="33"/>
  <c r="F18" i="33" s="1"/>
  <c r="E24" i="35"/>
  <c r="F24" i="35" s="1"/>
  <c r="E63" i="35"/>
  <c r="F63" i="35" s="1"/>
  <c r="E9" i="22"/>
  <c r="F9" i="22" s="1"/>
  <c r="E64" i="33"/>
  <c r="F64" i="33" s="1"/>
  <c r="E42" i="22"/>
  <c r="F42" i="22" s="1"/>
  <c r="E34" i="35"/>
  <c r="F34" i="35" s="1"/>
  <c r="E51" i="22"/>
  <c r="F51" i="22" s="1"/>
  <c r="E57" i="34"/>
  <c r="F57" i="34" s="1"/>
  <c r="E40" i="33"/>
  <c r="F40" i="33" s="1"/>
  <c r="E25" i="34"/>
  <c r="F25" i="34" s="1"/>
  <c r="E32" i="35"/>
  <c r="F32" i="35" s="1"/>
  <c r="E27" i="35"/>
  <c r="F27" i="35" s="1"/>
  <c r="E15" i="36"/>
  <c r="F15" i="36" s="1"/>
  <c r="E15" i="22"/>
  <c r="F15" i="22" s="1"/>
  <c r="E29" i="36"/>
  <c r="F29" i="36" s="1"/>
  <c r="C30" i="20"/>
  <c r="I30" i="20" s="1"/>
  <c r="E53" i="33"/>
  <c r="F53" i="33" s="1"/>
  <c r="E19" i="22"/>
  <c r="F19" i="22" s="1"/>
  <c r="E32" i="33"/>
  <c r="F32" i="33" s="1"/>
  <c r="E22" i="34"/>
  <c r="F22" i="34" s="1"/>
  <c r="E41" i="35"/>
  <c r="F41" i="35" s="1"/>
  <c r="E64" i="36"/>
  <c r="F64" i="36" s="1"/>
  <c r="C16" i="20"/>
  <c r="E64" i="35"/>
  <c r="F64" i="35" s="1"/>
  <c r="E69" i="22"/>
  <c r="F69" i="22" s="1"/>
  <c r="E55" i="33"/>
  <c r="F55" i="33" s="1"/>
  <c r="E34" i="34"/>
  <c r="F34" i="34" s="1"/>
  <c r="E14" i="36"/>
  <c r="F14" i="36" s="1"/>
  <c r="N13" i="20"/>
  <c r="E27" i="33"/>
  <c r="F27" i="33" s="1"/>
  <c r="E43" i="35"/>
  <c r="F43" i="35" s="1"/>
  <c r="E19" i="34"/>
  <c r="F19" i="34" s="1"/>
  <c r="E55" i="22"/>
  <c r="F55" i="22" s="1"/>
  <c r="E39" i="36"/>
  <c r="F39" i="36" s="1"/>
  <c r="E63" i="36"/>
  <c r="F63" i="36" s="1"/>
  <c r="E54" i="34"/>
  <c r="F54" i="34" s="1"/>
  <c r="E28" i="22"/>
  <c r="F28" i="22" s="1"/>
  <c r="E23" i="35"/>
  <c r="F23" i="35" s="1"/>
  <c r="E29" i="33"/>
  <c r="F29" i="33" s="1"/>
  <c r="E61" i="36"/>
  <c r="F61" i="36" s="1"/>
  <c r="E45" i="35"/>
  <c r="F45" i="35" s="1"/>
  <c r="E50" i="34"/>
  <c r="F50" i="34" s="1"/>
  <c r="E6" i="22"/>
  <c r="F6" i="22" s="1"/>
  <c r="E17" i="33"/>
  <c r="F17" i="33" s="1"/>
  <c r="E62" i="36"/>
  <c r="F62" i="36" s="1"/>
  <c r="E49" i="33"/>
  <c r="F49" i="33" s="1"/>
  <c r="E60" i="22"/>
  <c r="F60" i="22" s="1"/>
  <c r="E69" i="35"/>
  <c r="F69" i="35" s="1"/>
  <c r="E55" i="34"/>
  <c r="F55" i="34" s="1"/>
  <c r="E11" i="34"/>
  <c r="F11" i="34" s="1"/>
  <c r="E35" i="33"/>
  <c r="F35" i="33" s="1"/>
  <c r="E21" i="36"/>
  <c r="F21" i="36" s="1"/>
  <c r="E16" i="22"/>
  <c r="F16" i="22" s="1"/>
  <c r="E9" i="35"/>
  <c r="F9" i="35" s="1"/>
  <c r="E31" i="22"/>
  <c r="F31" i="22" s="1"/>
  <c r="E17" i="35"/>
  <c r="F17" i="35" s="1"/>
  <c r="E25" i="36"/>
  <c r="F25" i="36" s="1"/>
  <c r="E66" i="33"/>
  <c r="F66" i="33" s="1"/>
  <c r="E28" i="34"/>
  <c r="F28" i="34" s="1"/>
  <c r="E52" i="35"/>
  <c r="F52" i="35" s="1"/>
  <c r="E8" i="36"/>
  <c r="F8" i="36" s="1"/>
  <c r="E69" i="33"/>
  <c r="F69" i="33" s="1"/>
  <c r="E58" i="22"/>
  <c r="F58" i="22" s="1"/>
  <c r="E29" i="34"/>
  <c r="F29" i="34" s="1"/>
  <c r="E61" i="33"/>
  <c r="F61" i="33" s="1"/>
  <c r="E59" i="22"/>
  <c r="F59" i="22" s="1"/>
  <c r="E67" i="36"/>
  <c r="F67" i="36" s="1"/>
  <c r="E33" i="35"/>
  <c r="F33" i="35" s="1"/>
  <c r="E68" i="34"/>
  <c r="F68" i="34" s="1"/>
  <c r="M16" i="20" l="1"/>
  <c r="K16" i="20"/>
  <c r="J30" i="20"/>
  <c r="L30" i="20"/>
  <c r="K30" i="20"/>
</calcChain>
</file>

<file path=xl/sharedStrings.xml><?xml version="1.0" encoding="utf-8"?>
<sst xmlns="http://schemas.openxmlformats.org/spreadsheetml/2006/main" count="2218" uniqueCount="179">
  <si>
    <t>Name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</si>
  <si>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</si>
  <si>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</si>
  <si>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</si>
  <si>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</si>
  <si>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</si>
  <si>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</si>
  <si>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</si>
  <si>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</si>
  <si>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</si>
  <si>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</si>
  <si>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</si>
  <si>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</si>
  <si>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</si>
  <si>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</si>
  <si>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 xml:space="preserve">FTA </t>
  </si>
  <si>
    <t xml:space="preserve">FTM </t>
  </si>
  <si>
    <t>Fouls</t>
  </si>
  <si>
    <t>Miss</t>
  </si>
  <si>
    <t>Game Totals</t>
  </si>
  <si>
    <t>Season Totals</t>
  </si>
  <si>
    <t>FTA</t>
  </si>
  <si>
    <t>TOTALS</t>
  </si>
  <si>
    <t>Missing Players</t>
  </si>
  <si>
    <t>vs</t>
  </si>
  <si>
    <t>-</t>
  </si>
  <si>
    <t>W</t>
  </si>
  <si>
    <t>L</t>
  </si>
  <si>
    <t>2 PT</t>
  </si>
  <si>
    <t>3 PT</t>
  </si>
  <si>
    <t>FT%</t>
  </si>
  <si>
    <t>GB</t>
  </si>
  <si>
    <t>FOR</t>
  </si>
  <si>
    <t>AVG</t>
  </si>
  <si>
    <t>AGNST</t>
  </si>
  <si>
    <t>PTS</t>
  </si>
  <si>
    <t>Player</t>
  </si>
  <si>
    <t>Games</t>
  </si>
  <si>
    <t>Average</t>
  </si>
  <si>
    <t>Team</t>
  </si>
  <si>
    <t>Points</t>
  </si>
  <si>
    <t>Game 15</t>
  </si>
  <si>
    <t>Assits</t>
  </si>
  <si>
    <t>Rebs</t>
  </si>
  <si>
    <t>Steals</t>
  </si>
  <si>
    <t>Blocks</t>
  </si>
  <si>
    <t>Total Points</t>
  </si>
  <si>
    <t>Per Game</t>
  </si>
  <si>
    <t>Played</t>
  </si>
  <si>
    <t>Missed</t>
  </si>
  <si>
    <t>Assists</t>
  </si>
  <si>
    <t>Rebounds</t>
  </si>
  <si>
    <t>APG</t>
  </si>
  <si>
    <t>RPG</t>
  </si>
  <si>
    <t>SPG</t>
  </si>
  <si>
    <t>BPG</t>
  </si>
  <si>
    <t>Injured</t>
  </si>
  <si>
    <t>Injured/Forfeit</t>
  </si>
  <si>
    <t>vs.</t>
  </si>
  <si>
    <t>Playoffs</t>
  </si>
  <si>
    <t>BGBL Quarterfinal #1</t>
  </si>
  <si>
    <t>BGBL Quarterfinal #2</t>
  </si>
  <si>
    <t>BGBL Semifinal #1</t>
  </si>
  <si>
    <t>BGBL Semifinal #2</t>
  </si>
  <si>
    <t>BGBL Finals</t>
  </si>
  <si>
    <t>Quarter #1</t>
  </si>
  <si>
    <t>Quarter #2</t>
  </si>
  <si>
    <t>Semi #1</t>
  </si>
  <si>
    <t>Semi #2</t>
  </si>
  <si>
    <t>Final</t>
  </si>
  <si>
    <t>Luke Dwyer</t>
  </si>
  <si>
    <t>BGBL - Division 1</t>
  </si>
  <si>
    <t>Game 15 Fenway</t>
  </si>
  <si>
    <t xml:space="preserve">Game 2 </t>
  </si>
  <si>
    <t xml:space="preserve">Game 6 </t>
  </si>
  <si>
    <t xml:space="preserve">Game 7 </t>
  </si>
  <si>
    <t xml:space="preserve">Game 8 </t>
  </si>
  <si>
    <t xml:space="preserve">Game 9 </t>
  </si>
  <si>
    <t xml:space="preserve">Game 10 </t>
  </si>
  <si>
    <t xml:space="preserve">Game 11 </t>
  </si>
  <si>
    <t xml:space="preserve">Game 12 </t>
  </si>
  <si>
    <t xml:space="preserve">Game 13 </t>
  </si>
  <si>
    <t xml:space="preserve">Game 14 </t>
  </si>
  <si>
    <t xml:space="preserve">Game 3 </t>
  </si>
  <si>
    <t xml:space="preserve">Game 4 </t>
  </si>
  <si>
    <t>Club Café</t>
  </si>
  <si>
    <t xml:space="preserve">Game 5 </t>
  </si>
  <si>
    <t>Quadry Allen</t>
  </si>
  <si>
    <t>Max Rittner</t>
  </si>
  <si>
    <t>Jack Marino</t>
  </si>
  <si>
    <t>dBar</t>
  </si>
  <si>
    <t>TJ Calloway</t>
  </si>
  <si>
    <t>John Zhang</t>
  </si>
  <si>
    <t>Chris Nudd</t>
  </si>
  <si>
    <t>Kevin St. Gelais</t>
  </si>
  <si>
    <t>Patrick Lee</t>
  </si>
  <si>
    <t>Chris Logue</t>
  </si>
  <si>
    <t>Eric Dusel</t>
  </si>
  <si>
    <t>Jerry Fang</t>
  </si>
  <si>
    <t>Xamian Gist</t>
  </si>
  <si>
    <t>Max Milder</t>
  </si>
  <si>
    <t>Brandon Ortez</t>
  </si>
  <si>
    <t>Matt Bibeau</t>
  </si>
  <si>
    <t>Mike Brosseau</t>
  </si>
  <si>
    <t>Jake Cotto</t>
  </si>
  <si>
    <t>Ryan Dacey</t>
  </si>
  <si>
    <t>Kevin Davila</t>
  </si>
  <si>
    <t>Kevin Lalli</t>
  </si>
  <si>
    <t>Jun Wang</t>
  </si>
  <si>
    <t>Greg Dufraisse</t>
  </si>
  <si>
    <t>Terry Epps</t>
  </si>
  <si>
    <t>Jason Flood</t>
  </si>
  <si>
    <t>Nick McGrail</t>
  </si>
  <si>
    <t>Tim Walsh</t>
  </si>
  <si>
    <t>Conroy Jackson</t>
  </si>
  <si>
    <t>Eric Karstunen</t>
  </si>
  <si>
    <t>Greg Pakhladzhyan</t>
  </si>
  <si>
    <t>Tom Walsh</t>
  </si>
  <si>
    <t>Jake Novak</t>
  </si>
  <si>
    <t>Adam Patten</t>
  </si>
  <si>
    <t>Eric Wolven</t>
  </si>
  <si>
    <t>Chris Burns</t>
  </si>
  <si>
    <t>2023-2024</t>
  </si>
  <si>
    <t>2023-2024 Scoring Leaders</t>
  </si>
  <si>
    <t>2023-2024 Rebound Leaders</t>
  </si>
  <si>
    <t>2023-2024 Assist Leaders</t>
  </si>
  <si>
    <t>2023-2024 Steal Leaders</t>
  </si>
  <si>
    <t>2023-2024 Block Leaders</t>
  </si>
  <si>
    <t>Cathedral Station</t>
  </si>
  <si>
    <t>Michael Aragon-Robbins</t>
  </si>
  <si>
    <t>Anthony Consoles</t>
  </si>
  <si>
    <t>Jared Creighton</t>
  </si>
  <si>
    <t>Wade Lawrence</t>
  </si>
  <si>
    <t>Alex Moore</t>
  </si>
  <si>
    <t>Dorchester Brewing</t>
  </si>
  <si>
    <t>Steve Lawson</t>
  </si>
  <si>
    <t>Austin Souders</t>
  </si>
  <si>
    <t>Mike Umberger</t>
  </si>
  <si>
    <t>Harp + Bard</t>
  </si>
  <si>
    <t>Adam Connito</t>
  </si>
  <si>
    <t>Ryan Duff</t>
  </si>
  <si>
    <t>Mike O'Brien</t>
  </si>
  <si>
    <t>Brian Provencher</t>
  </si>
  <si>
    <t>Matt Swingler</t>
  </si>
  <si>
    <t>Boston Realty</t>
  </si>
  <si>
    <t>Matt Allen</t>
  </si>
  <si>
    <t>Peter Farlow</t>
  </si>
  <si>
    <t>Daniel Lander</t>
  </si>
  <si>
    <t>Tom Meeus</t>
  </si>
  <si>
    <t>Crossfit 617</t>
  </si>
  <si>
    <t>Dave Harding</t>
  </si>
  <si>
    <t>Tom Jackson</t>
  </si>
  <si>
    <t>Rolph, Jean-Baptiste</t>
  </si>
  <si>
    <t>Pat Lawlor</t>
  </si>
  <si>
    <t>Colin Staab</t>
  </si>
  <si>
    <t>Mike Ward</t>
  </si>
  <si>
    <t>Anthony Britt</t>
  </si>
  <si>
    <t>Larry Luizzo</t>
  </si>
  <si>
    <t>Jasper Pray</t>
  </si>
  <si>
    <t>Jake Smith</t>
  </si>
  <si>
    <t xml:space="preserve"> </t>
  </si>
  <si>
    <t>Harp + Bard (OT)</t>
  </si>
  <si>
    <t>Harp +  Bard</t>
  </si>
  <si>
    <t>Dor Brewing</t>
  </si>
  <si>
    <t>Boston Realty (OT)</t>
  </si>
  <si>
    <t>Dot Brewing</t>
  </si>
  <si>
    <t>Andrew Burke</t>
  </si>
  <si>
    <t>Andrew Guerra</t>
  </si>
  <si>
    <t>CrossFit 617</t>
  </si>
  <si>
    <t>As of 3/20/24</t>
  </si>
  <si>
    <t>BGBL Quarterfinal #3</t>
  </si>
  <si>
    <t>#4 Boston Realty</t>
  </si>
  <si>
    <t>#5 dBar</t>
  </si>
  <si>
    <t>#2 Cathedral Station</t>
  </si>
  <si>
    <t>#7 Harp + Bard</t>
  </si>
  <si>
    <t>#3 Club Café</t>
  </si>
  <si>
    <t>#6 Crossfit 617</t>
  </si>
  <si>
    <t>#1 Dorchester Brewing</t>
  </si>
  <si>
    <t>Quarter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</si>
</sst>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0.0"/>
    <numFmt numFmtId="166" formatCode="0.00_);\(0.00\)"/>
    <numFmt numFmtId="167" formatCode="_(* #,##0.0_);_(* \(#,##0.0\);_(* &quot;-&quot;??_);_(@_)"/>
    <numFmt numFmtId="168" formatCode="#,##0.0_);\(#,##0.0\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4" fontId="4" fillId="0" borderId="0" xfId="2" applyNumberFormat="1" applyFont="1"/>
    <xf numFmtId="0" fontId="4" fillId="0" borderId="0" xfId="0" quotePrefix="1" applyFont="1" applyAlignment="1">
      <alignment horizontal="centerContinuous"/>
    </xf>
    <xf numFmtId="0" fontId="4" fillId="0" borderId="9" xfId="0" applyFont="1" applyBorder="1"/>
    <xf numFmtId="0" fontId="4" fillId="0" borderId="2" xfId="0" applyFont="1" applyBorder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left"/>
    </xf>
    <xf numFmtId="0" fontId="4" fillId="0" borderId="1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164" fontId="6" fillId="0" borderId="11" xfId="2" applyNumberFormat="1" applyFont="1" applyFill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5" fillId="0" borderId="9" xfId="0" applyFont="1" applyBorder="1"/>
    <xf numFmtId="0" fontId="6" fillId="0" borderId="9" xfId="0" applyFont="1" applyBorder="1"/>
    <xf numFmtId="0" fontId="5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2" xfId="0" applyFont="1" applyBorder="1"/>
    <xf numFmtId="0" fontId="0" fillId="0" borderId="13" xfId="0" applyBorder="1"/>
    <xf numFmtId="0" fontId="4" fillId="0" borderId="0" xfId="0" applyFont="1" applyAlignment="1">
      <alignment horizontal="center"/>
    </xf>
    <xf numFmtId="0" fontId="4" fillId="0" borderId="14" xfId="0" applyFont="1" applyBorder="1"/>
    <xf numFmtId="0" fontId="0" fillId="0" borderId="15" xfId="0" applyBorder="1"/>
    <xf numFmtId="0" fontId="4" fillId="0" borderId="15" xfId="0" applyFont="1" applyBorder="1"/>
    <xf numFmtId="0" fontId="3" fillId="0" borderId="14" xfId="0" applyFont="1" applyBorder="1"/>
    <xf numFmtId="0" fontId="3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/>
    <xf numFmtId="0" fontId="6" fillId="0" borderId="19" xfId="0" applyFont="1" applyBorder="1"/>
    <xf numFmtId="166" fontId="6" fillId="0" borderId="2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4" fillId="0" borderId="0" xfId="0" applyNumberFormat="1" applyFont="1"/>
    <xf numFmtId="2" fontId="6" fillId="0" borderId="20" xfId="0" applyNumberFormat="1" applyFont="1" applyBorder="1" applyAlignment="1">
      <alignment horizontal="center"/>
    </xf>
    <xf numFmtId="0" fontId="6" fillId="0" borderId="23" xfId="0" applyFont="1" applyBorder="1"/>
    <xf numFmtId="0" fontId="6" fillId="0" borderId="17" xfId="0" applyFont="1" applyBorder="1"/>
    <xf numFmtId="0" fontId="6" fillId="0" borderId="21" xfId="0" applyFont="1" applyBorder="1"/>
    <xf numFmtId="9" fontId="4" fillId="0" borderId="0" xfId="2" applyFont="1"/>
    <xf numFmtId="0" fontId="0" fillId="0" borderId="0" xfId="0" applyAlignment="1">
      <alignment horizontal="right"/>
    </xf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4" fillId="0" borderId="0" xfId="0" applyNumberFormat="1" applyFont="1"/>
    <xf numFmtId="0" fontId="4" fillId="0" borderId="24" xfId="0" applyFont="1" applyBorder="1"/>
    <xf numFmtId="0" fontId="4" fillId="0" borderId="25" xfId="0" applyFont="1" applyBorder="1"/>
    <xf numFmtId="2" fontId="6" fillId="0" borderId="21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Alignment="1">
      <alignment horizontal="center"/>
    </xf>
    <xf numFmtId="0" fontId="1" fillId="0" borderId="0" xfId="0" applyFont="1"/>
    <xf numFmtId="0" fontId="5" fillId="0" borderId="9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6" fillId="0" borderId="19" xfId="1" applyNumberFormat="1" applyFont="1" applyFill="1" applyBorder="1" applyAlignment="1">
      <alignment horizontal="center"/>
    </xf>
    <xf numFmtId="1" fontId="0" fillId="0" borderId="0" xfId="0" applyNumberFormat="1"/>
    <xf numFmtId="0" fontId="4" fillId="0" borderId="8" xfId="0" applyFont="1" applyBorder="1" applyAlignment="1">
      <alignment horizontal="centerContinuous"/>
    </xf>
    <xf numFmtId="165" fontId="6" fillId="0" borderId="19" xfId="0" applyNumberFormat="1" applyFont="1" applyBorder="1" applyAlignment="1">
      <alignment horizontal="center"/>
    </xf>
    <xf numFmtId="0" fontId="8" fillId="0" borderId="2" xfId="0" applyFont="1" applyBorder="1"/>
    <xf numFmtId="0" fontId="6" fillId="0" borderId="18" xfId="0" applyFont="1" applyBorder="1"/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6"/>
  <sheetViews>
    <sheetView tabSelected="1" zoomScaleNormal="100" workbookViewId="0">
      <selection activeCell="C13" sqref="C13"/>
    </sheetView>
  </sheetViews>
  <sheetFormatPr defaultColWidth="9.140625" defaultRowHeight="15" x14ac:dyDescent="0.2"/>
  <cols>
    <col min="1" max="1" width="20.7109375" style="23" customWidth="1"/>
    <col min="2" max="2" width="12.7109375" style="23" customWidth="1"/>
    <col min="3" max="4" width="4.7109375" style="23" customWidth="1"/>
    <col min="5" max="5" width="9.7109375" style="23" customWidth="1"/>
    <col min="6" max="6" width="11.7109375" style="23" customWidth="1"/>
    <col min="7" max="8" width="8.7109375" style="23" customWidth="1"/>
    <col min="9" max="9" width="9.42578125" style="23" customWidth="1"/>
    <col min="10" max="10" width="10.42578125" style="23" customWidth="1"/>
    <col min="11" max="11" width="9.28515625" style="23" customWidth="1"/>
    <col min="12" max="12" width="8.85546875" style="23" customWidth="1"/>
    <col min="13" max="13" width="9" style="23" customWidth="1"/>
    <col min="14" max="14" width="7.42578125" style="23" customWidth="1"/>
    <col min="15" max="16384" width="9.140625" style="23"/>
  </cols>
  <sheetData>
    <row r="1" spans="1:14" s="28" customFormat="1" ht="15.75" x14ac:dyDescent="0.25">
      <c r="A1" s="84" t="s">
        <v>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x14ac:dyDescent="0.25">
      <c r="A2" s="84" t="s">
        <v>122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x14ac:dyDescent="0.25">
      <c r="A3" s="84" t="s">
        <v>169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x14ac:dyDescent="0.25">
      <c r="A4" s="3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C5" s="52"/>
      <c r="D5" s="51"/>
      <c r="J5" s="47" t="s">
        <v>35</v>
      </c>
      <c r="K5" s="51"/>
      <c r="L5" s="22" t="s">
        <v>35</v>
      </c>
      <c r="N5" s="52"/>
    </row>
    <row r="6" spans="1:14" ht="15.75" x14ac:dyDescent="0.25">
      <c r="A6" s="32"/>
      <c r="B6" s="33"/>
      <c r="C6" s="45" t="s">
        <v>26</v>
      </c>
      <c r="D6" s="46" t="s">
        <v>27</v>
      </c>
      <c r="E6" s="29" t="s">
        <v>28</v>
      </c>
      <c r="F6" s="29" t="s">
        <v>29</v>
      </c>
      <c r="G6" s="29" t="s">
        <v>21</v>
      </c>
      <c r="H6" s="29" t="s">
        <v>16</v>
      </c>
      <c r="I6" s="29" t="s">
        <v>30</v>
      </c>
      <c r="J6" s="45" t="s">
        <v>32</v>
      </c>
      <c r="K6" s="46" t="s">
        <v>33</v>
      </c>
      <c r="L6" s="29" t="s">
        <v>34</v>
      </c>
      <c r="M6" s="29" t="s">
        <v>33</v>
      </c>
      <c r="N6" s="45" t="s">
        <v>31</v>
      </c>
    </row>
    <row r="7" spans="1:14" ht="16.5" customHeight="1" x14ac:dyDescent="0.25">
      <c r="A7" s="28"/>
      <c r="C7" s="47"/>
      <c r="D7" s="48"/>
      <c r="E7" s="22"/>
      <c r="F7" s="22"/>
      <c r="G7" s="22"/>
      <c r="H7" s="22"/>
      <c r="I7" s="22"/>
      <c r="J7" s="47"/>
      <c r="K7" s="48"/>
      <c r="L7" s="22"/>
      <c r="M7" s="22"/>
      <c r="N7" s="47"/>
    </row>
    <row r="8" spans="1:14" ht="15.75" x14ac:dyDescent="0.25">
      <c r="A8" s="23" t="str">
        <f>'Dorchester Brewing'!A1</f>
        <v>Dorchester Brewing</v>
      </c>
      <c r="B8" s="28"/>
      <c r="C8" s="47">
        <f>'Dorchester Brewing'!U147</f>
        <v>8</v>
      </c>
      <c r="D8" s="48">
        <f>'Dorchester Brewing'!V147</f>
        <v>4</v>
      </c>
      <c r="E8" s="22">
        <f>'Dorchester Brewing'!B126</f>
        <v>173</v>
      </c>
      <c r="F8" s="22">
        <f>'Dorchester Brewing'!C126</f>
        <v>63</v>
      </c>
      <c r="G8" s="22">
        <f>'Dorchester Brewing'!D126</f>
        <v>125</v>
      </c>
      <c r="H8" s="22">
        <f>'Dorchester Brewing'!E126</f>
        <v>50</v>
      </c>
      <c r="I8" s="72">
        <f>H8/G8</f>
        <v>0.4</v>
      </c>
      <c r="J8" s="47">
        <f>'Dorchester Brewing'!L126</f>
        <v>585</v>
      </c>
      <c r="K8" s="70">
        <f>'Dorchester Brewing'!L127</f>
        <v>48.75</v>
      </c>
      <c r="L8" s="47">
        <f>'Dorchester Brewing'!L144</f>
        <v>565</v>
      </c>
      <c r="M8" s="71">
        <f t="shared" ref="M8" si="0">L8/(C8+D8)</f>
        <v>47.083333333333336</v>
      </c>
      <c r="N8" s="78">
        <f t="shared" ref="N8" si="1">(($C$8-C8)/2)+(D8-$D$8)/2</f>
        <v>0</v>
      </c>
    </row>
    <row r="9" spans="1:14" ht="15.75" x14ac:dyDescent="0.25">
      <c r="A9" s="23" t="str">
        <f>'Cathedral Station'!A1</f>
        <v>Cathedral Station</v>
      </c>
      <c r="B9" s="28"/>
      <c r="C9" s="47">
        <f>'Cathedral Station'!U147</f>
        <v>7</v>
      </c>
      <c r="D9" s="48">
        <f>'Cathedral Station'!V147</f>
        <v>5</v>
      </c>
      <c r="E9" s="22">
        <f>'Cathedral Station'!B126</f>
        <v>170</v>
      </c>
      <c r="F9" s="22">
        <f>'Cathedral Station'!C126</f>
        <v>69</v>
      </c>
      <c r="G9" s="22">
        <f>'Cathedral Station'!D126</f>
        <v>117</v>
      </c>
      <c r="H9" s="22">
        <f>'Cathedral Station'!E126</f>
        <v>57</v>
      </c>
      <c r="I9" s="72">
        <f t="shared" ref="I9" si="2">H9/G9</f>
        <v>0.48717948717948717</v>
      </c>
      <c r="J9" s="47">
        <f>'Cathedral Station'!L126</f>
        <v>604</v>
      </c>
      <c r="K9" s="70">
        <f>'Cathedral Station'!L127</f>
        <v>50.333333333333336</v>
      </c>
      <c r="L9" s="47">
        <f>'Cathedral Station'!L144</f>
        <v>576</v>
      </c>
      <c r="M9" s="71">
        <f>L9/(C9+D9)</f>
        <v>48</v>
      </c>
      <c r="N9" s="78">
        <f>(($C$8-C9)/2)+(D9-$D$8)/2</f>
        <v>1</v>
      </c>
    </row>
    <row r="10" spans="1:14" ht="15.75" x14ac:dyDescent="0.25">
      <c r="A10" s="23" t="str">
        <f>'Club Cafe'!A1</f>
        <v>Club Café</v>
      </c>
      <c r="B10" s="28"/>
      <c r="C10" s="47">
        <f>'Club Cafe'!U147</f>
        <v>7</v>
      </c>
      <c r="D10" s="48">
        <f>'Club Cafe'!V147</f>
        <v>5</v>
      </c>
      <c r="E10" s="22">
        <f>+'Club Cafe'!B126</f>
        <v>178</v>
      </c>
      <c r="F10" s="22">
        <f>+'Club Cafe'!C126</f>
        <v>43</v>
      </c>
      <c r="G10" s="22">
        <f>+'Club Cafe'!D126</f>
        <v>152</v>
      </c>
      <c r="H10" s="22">
        <f>+'Club Cafe'!E126</f>
        <v>76</v>
      </c>
      <c r="I10" s="72">
        <f>H10/G10</f>
        <v>0.5</v>
      </c>
      <c r="J10" s="47">
        <f>'Club Cafe'!L126</f>
        <v>561</v>
      </c>
      <c r="K10" s="70">
        <f>'Club Cafe'!L127</f>
        <v>46.75</v>
      </c>
      <c r="L10" s="47">
        <f>'Club Cafe'!L143</f>
        <v>566</v>
      </c>
      <c r="M10" s="71">
        <f>L10/(C10+D10)</f>
        <v>47.166666666666664</v>
      </c>
      <c r="N10" s="78">
        <f>(($C$8-C10)/2)+(D10-$D$8)/2</f>
        <v>1</v>
      </c>
    </row>
    <row r="11" spans="1:14" ht="15.75" x14ac:dyDescent="0.25">
      <c r="A11" s="23" t="str">
        <f>'Boston Realty'!A1</f>
        <v>Boston Realty</v>
      </c>
      <c r="B11" s="28"/>
      <c r="C11" s="47">
        <f>'Boston Realty'!U147</f>
        <v>6</v>
      </c>
      <c r="D11" s="48">
        <f>'Boston Realty'!V147</f>
        <v>6</v>
      </c>
      <c r="E11" s="22">
        <f>+'Boston Realty'!B126</f>
        <v>179</v>
      </c>
      <c r="F11" s="22">
        <f>+'Boston Realty'!C126</f>
        <v>54</v>
      </c>
      <c r="G11" s="22">
        <f>+'Boston Realty'!D126</f>
        <v>127</v>
      </c>
      <c r="H11" s="22">
        <f>+'Boston Realty'!E126</f>
        <v>72</v>
      </c>
      <c r="I11" s="72">
        <f>H11/G11</f>
        <v>0.56692913385826771</v>
      </c>
      <c r="J11" s="47">
        <f>'Boston Realty'!L126</f>
        <v>592</v>
      </c>
      <c r="K11" s="70">
        <f>'Boston Realty'!L127</f>
        <v>49.333333333333336</v>
      </c>
      <c r="L11" s="47">
        <f>'Boston Realty'!L144</f>
        <v>582</v>
      </c>
      <c r="M11" s="71">
        <f>L11/(C11+D11)</f>
        <v>48.5</v>
      </c>
      <c r="N11" s="78">
        <f>(($C$8-C11)/2)+(D11-$D$8)/2</f>
        <v>2</v>
      </c>
    </row>
    <row r="12" spans="1:14" ht="15.75" x14ac:dyDescent="0.25">
      <c r="A12" s="23" t="str">
        <f>dBar!A1</f>
        <v>dBar</v>
      </c>
      <c r="B12" s="28"/>
      <c r="C12" s="47">
        <f>dBar!U147</f>
        <v>6</v>
      </c>
      <c r="D12" s="48">
        <f>dBar!V147</f>
        <v>6</v>
      </c>
      <c r="E12" s="22">
        <f>+dBar!B126</f>
        <v>131</v>
      </c>
      <c r="F12" s="22">
        <f>+dBar!C126</f>
        <v>75</v>
      </c>
      <c r="G12" s="22">
        <f>+dBar!D126</f>
        <v>165</v>
      </c>
      <c r="H12" s="22">
        <f>+dBar!E126</f>
        <v>100</v>
      </c>
      <c r="I12" s="72">
        <f>H12/G12</f>
        <v>0.60606060606060608</v>
      </c>
      <c r="J12" s="47">
        <f>dBar!L126</f>
        <v>587</v>
      </c>
      <c r="K12" s="70">
        <f>dBar!L127</f>
        <v>48.916666666666664</v>
      </c>
      <c r="L12" s="47">
        <f>dBar!L144</f>
        <v>566</v>
      </c>
      <c r="M12" s="71">
        <f>L12/(C12+D12)</f>
        <v>47.166666666666664</v>
      </c>
      <c r="N12" s="78">
        <f>(($C$8-C12)/2)+(D12-$D$8)/2</f>
        <v>2</v>
      </c>
    </row>
    <row r="13" spans="1:14" ht="15.75" x14ac:dyDescent="0.25">
      <c r="A13" s="23" t="str">
        <f>'Crossfit 617'!A1</f>
        <v>Crossfit 617</v>
      </c>
      <c r="B13" s="28"/>
      <c r="C13" s="47">
        <f>'Crossfit 617'!U147</f>
        <v>6</v>
      </c>
      <c r="D13" s="48">
        <f>'Crossfit 617'!V147</f>
        <v>6</v>
      </c>
      <c r="E13" s="22">
        <f>'Crossfit 617'!B126</f>
        <v>127</v>
      </c>
      <c r="F13" s="22">
        <f>'Crossfit 617'!C126</f>
        <v>83</v>
      </c>
      <c r="G13" s="22">
        <f>'Crossfit 617'!D126</f>
        <v>126</v>
      </c>
      <c r="H13" s="22">
        <f>'Crossfit 617'!E126</f>
        <v>77</v>
      </c>
      <c r="I13" s="72">
        <f>H13/G13</f>
        <v>0.61111111111111116</v>
      </c>
      <c r="J13" s="47">
        <f>'Crossfit 617'!J143</f>
        <v>580</v>
      </c>
      <c r="K13" s="70">
        <f>'Crossfit 617'!L127</f>
        <v>48.333333333333336</v>
      </c>
      <c r="L13" s="47">
        <f>'Crossfit 617'!L143</f>
        <v>599</v>
      </c>
      <c r="M13" s="71">
        <f>L13/(C13+D13)</f>
        <v>49.916666666666664</v>
      </c>
      <c r="N13" s="78">
        <f>(($C$8-C13)/2)+(D13-$D$8)/2</f>
        <v>2</v>
      </c>
    </row>
    <row r="14" spans="1:14" ht="15.75" x14ac:dyDescent="0.25">
      <c r="A14" s="23" t="str">
        <f>'Harp + Bard'!A1</f>
        <v>Harp + Bard</v>
      </c>
      <c r="B14" s="28"/>
      <c r="C14" s="47">
        <f>'Harp + Bard'!U147</f>
        <v>2</v>
      </c>
      <c r="D14" s="48">
        <f>'Harp + Bard'!V147</f>
        <v>10</v>
      </c>
      <c r="E14" s="22">
        <f>+'Harp + Bard'!B126</f>
        <v>149</v>
      </c>
      <c r="F14" s="22">
        <f>+'Harp + Bard'!C126</f>
        <v>45</v>
      </c>
      <c r="G14" s="22">
        <f>+'Harp + Bard'!D126</f>
        <v>149</v>
      </c>
      <c r="H14" s="22">
        <f>+'Harp + Bard'!E126</f>
        <v>77</v>
      </c>
      <c r="I14" s="73">
        <f>H14/G14</f>
        <v>0.51677852348993292</v>
      </c>
      <c r="J14" s="47">
        <f>'Harp + Bard'!L126</f>
        <v>510</v>
      </c>
      <c r="K14" s="70">
        <f>'Harp + Bard'!L127</f>
        <v>42.5</v>
      </c>
      <c r="L14" s="47">
        <f>'Harp + Bard'!L144</f>
        <v>565</v>
      </c>
      <c r="M14" s="71">
        <f t="shared" ref="M14" si="3">L14/(C14+D14)</f>
        <v>47.083333333333336</v>
      </c>
      <c r="N14" s="78">
        <f t="shared" ref="N14" si="4">(($C$8-C14)/2)+(D14-$D$8)/2</f>
        <v>6</v>
      </c>
    </row>
    <row r="15" spans="1:14" x14ac:dyDescent="0.2">
      <c r="C15" s="47"/>
      <c r="D15" s="48"/>
      <c r="J15" s="52"/>
      <c r="K15" s="51"/>
      <c r="N15" s="52"/>
    </row>
    <row r="16" spans="1:14" x14ac:dyDescent="0.2">
      <c r="A16" s="24" t="s">
        <v>22</v>
      </c>
      <c r="B16" s="24"/>
      <c r="C16" s="49">
        <f t="shared" ref="C16:H16" si="5">SUM(C8:C14)</f>
        <v>42</v>
      </c>
      <c r="D16" s="50">
        <f t="shared" si="5"/>
        <v>42</v>
      </c>
      <c r="E16" s="25">
        <f t="shared" si="5"/>
        <v>1107</v>
      </c>
      <c r="F16" s="25">
        <f t="shared" si="5"/>
        <v>432</v>
      </c>
      <c r="G16" s="25">
        <f t="shared" si="5"/>
        <v>961</v>
      </c>
      <c r="H16" s="25">
        <f t="shared" si="5"/>
        <v>509</v>
      </c>
      <c r="I16" s="26">
        <f>H16/G16</f>
        <v>0.5296566077003122</v>
      </c>
      <c r="J16" s="49">
        <f>SUM(J8:J14)</f>
        <v>4019</v>
      </c>
      <c r="K16" s="53">
        <f>J16/C30</f>
        <v>47.845238095238095</v>
      </c>
      <c r="L16" s="25">
        <f>SUM(L8:L14)</f>
        <v>4019</v>
      </c>
      <c r="M16" s="27">
        <f>L16/C30</f>
        <v>47.845238095238095</v>
      </c>
      <c r="N16" s="49"/>
    </row>
    <row r="19" spans="1:12" x14ac:dyDescent="0.2">
      <c r="C19" s="52"/>
      <c r="E19" s="52"/>
      <c r="H19" s="51"/>
      <c r="L19" s="51"/>
    </row>
    <row r="20" spans="1:12" x14ac:dyDescent="0.2">
      <c r="A20" s="33"/>
      <c r="B20" s="33"/>
      <c r="C20" s="59" t="s">
        <v>37</v>
      </c>
      <c r="D20" s="33"/>
      <c r="E20" s="45" t="s">
        <v>50</v>
      </c>
      <c r="F20" s="29" t="s">
        <v>51</v>
      </c>
      <c r="G20" s="29" t="s">
        <v>44</v>
      </c>
      <c r="H20" s="46" t="s">
        <v>45</v>
      </c>
      <c r="I20" s="29" t="s">
        <v>52</v>
      </c>
      <c r="J20" s="29" t="s">
        <v>53</v>
      </c>
      <c r="K20" s="29" t="s">
        <v>54</v>
      </c>
      <c r="L20" s="46" t="s">
        <v>55</v>
      </c>
    </row>
    <row r="21" spans="1:12" x14ac:dyDescent="0.2">
      <c r="C21" s="58"/>
      <c r="E21" s="47"/>
      <c r="F21" s="22"/>
      <c r="G21" s="22"/>
      <c r="H21" s="48"/>
      <c r="I21" s="22"/>
      <c r="J21" s="22"/>
      <c r="K21" s="22"/>
      <c r="L21" s="48"/>
    </row>
    <row r="22" spans="1:12" x14ac:dyDescent="0.2">
      <c r="A22" s="23" t="str">
        <f>'Dorchester Brewing'!A1</f>
        <v>Dorchester Brewing</v>
      </c>
      <c r="C22" s="52">
        <f>('Dorchester Brewing'!U147+'Dorchester Brewing'!V147)</f>
        <v>12</v>
      </c>
      <c r="E22" s="47">
        <f>'Dorchester Brewing'!F126</f>
        <v>126</v>
      </c>
      <c r="F22" s="22">
        <f>'Dorchester Brewing'!G126</f>
        <v>445</v>
      </c>
      <c r="G22" s="22">
        <f>'Dorchester Brewing'!H126</f>
        <v>106</v>
      </c>
      <c r="H22" s="48">
        <f>'Dorchester Brewing'!I126</f>
        <v>48</v>
      </c>
      <c r="I22" s="81">
        <f>'Dorchester Brewing'!F127</f>
        <v>10.5</v>
      </c>
      <c r="J22" s="65">
        <f>'Dorchester Brewing'!G127</f>
        <v>37.083333333333336</v>
      </c>
      <c r="K22" s="35">
        <f>'Dorchester Brewing'!H127</f>
        <v>8.8333333333333339</v>
      </c>
      <c r="L22" s="57">
        <f>'Dorchester Brewing'!I127</f>
        <v>4</v>
      </c>
    </row>
    <row r="23" spans="1:12" x14ac:dyDescent="0.2">
      <c r="A23" s="23" t="str">
        <f>'Cathedral Station'!A1</f>
        <v>Cathedral Station</v>
      </c>
      <c r="C23" s="52">
        <f>('Cathedral Station'!U147+'Cathedral Station'!V147)</f>
        <v>12</v>
      </c>
      <c r="E23" s="47">
        <f>'Cathedral Station'!F126</f>
        <v>114</v>
      </c>
      <c r="F23" s="22">
        <f>+'Cathedral Station'!G126</f>
        <v>437</v>
      </c>
      <c r="G23" s="22">
        <f>+'Cathedral Station'!H126</f>
        <v>84</v>
      </c>
      <c r="H23" s="48">
        <f>+'Cathedral Station'!I126</f>
        <v>20</v>
      </c>
      <c r="I23" s="81">
        <f>'Cathedral Station'!F127</f>
        <v>9.5</v>
      </c>
      <c r="J23" s="65">
        <f>'Cathedral Station'!G127</f>
        <v>36.416666666666664</v>
      </c>
      <c r="K23" s="35">
        <f>'Cathedral Station'!H127</f>
        <v>7</v>
      </c>
      <c r="L23" s="57">
        <f>'Cathedral Station'!I127</f>
        <v>1.6666666666666667</v>
      </c>
    </row>
    <row r="24" spans="1:12" x14ac:dyDescent="0.2">
      <c r="A24" s="23" t="str">
        <f>'Club Cafe'!A1</f>
        <v>Club Café</v>
      </c>
      <c r="C24" s="52">
        <f>('Club Cafe'!U147+'Club Cafe'!V147)</f>
        <v>12</v>
      </c>
      <c r="E24" s="47">
        <f>'Club Cafe'!F126</f>
        <v>87</v>
      </c>
      <c r="F24" s="22">
        <f>'Club Cafe'!G126</f>
        <v>446</v>
      </c>
      <c r="G24" s="22">
        <f>'Club Cafe'!H126</f>
        <v>74</v>
      </c>
      <c r="H24" s="48">
        <f>'Club Cafe'!I126</f>
        <v>26</v>
      </c>
      <c r="I24" s="81">
        <f>'Club Cafe'!F127</f>
        <v>7.25</v>
      </c>
      <c r="J24" s="65">
        <f>'Club Cafe'!G127</f>
        <v>37.166666666666664</v>
      </c>
      <c r="K24" s="35">
        <f>'Club Cafe'!H127</f>
        <v>6.166666666666667</v>
      </c>
      <c r="L24" s="57">
        <f>'Club Cafe'!I127</f>
        <v>2.1666666666666665</v>
      </c>
    </row>
    <row r="25" spans="1:12" x14ac:dyDescent="0.2">
      <c r="A25" s="23" t="str">
        <f>'Boston Realty'!A1</f>
        <v>Boston Realty</v>
      </c>
      <c r="C25" s="52">
        <f>('Boston Realty'!U147+'Boston Realty'!V147)</f>
        <v>12</v>
      </c>
      <c r="E25" s="47">
        <f>'Boston Realty'!F126</f>
        <v>106</v>
      </c>
      <c r="F25" s="22">
        <f>+'Boston Realty'!G126</f>
        <v>459</v>
      </c>
      <c r="G25" s="22">
        <f>+'Boston Realty'!H126</f>
        <v>79</v>
      </c>
      <c r="H25" s="48">
        <f>+'Boston Realty'!I126</f>
        <v>18</v>
      </c>
      <c r="I25" s="81">
        <f>'Boston Realty'!F127</f>
        <v>8.8333333333333339</v>
      </c>
      <c r="J25" s="65">
        <f>'Boston Realty'!G127</f>
        <v>38.25</v>
      </c>
      <c r="K25" s="35">
        <f>'Boston Realty'!H127</f>
        <v>6.583333333333333</v>
      </c>
      <c r="L25" s="57">
        <f>'Boston Realty'!I127</f>
        <v>1.5</v>
      </c>
    </row>
    <row r="26" spans="1:12" x14ac:dyDescent="0.2">
      <c r="A26" s="23" t="str">
        <f>dBar!A1</f>
        <v>dBar</v>
      </c>
      <c r="C26" s="52">
        <f>(dBar!U147+dBar!V147)</f>
        <v>12</v>
      </c>
      <c r="E26" s="47">
        <f>dBar!F126</f>
        <v>110</v>
      </c>
      <c r="F26" s="22">
        <f>dBar!G126</f>
        <v>392</v>
      </c>
      <c r="G26" s="22">
        <f>dBar!H126</f>
        <v>75</v>
      </c>
      <c r="H26" s="48">
        <f>dBar!I126</f>
        <v>13</v>
      </c>
      <c r="I26" s="81">
        <f>dBar!F127</f>
        <v>9.1666666666666661</v>
      </c>
      <c r="J26" s="65">
        <f>dBar!G127</f>
        <v>32.666666666666664</v>
      </c>
      <c r="K26" s="35">
        <f>dBar!H127</f>
        <v>6.25</v>
      </c>
      <c r="L26" s="57">
        <f>dBar!I127</f>
        <v>1.0833333333333333</v>
      </c>
    </row>
    <row r="27" spans="1:12" x14ac:dyDescent="0.2">
      <c r="A27" s="23" t="str">
        <f>'Crossfit 617'!A1</f>
        <v>Crossfit 617</v>
      </c>
      <c r="C27" s="52">
        <f>'Crossfit 617'!U147+'Crossfit 617'!V147</f>
        <v>12</v>
      </c>
      <c r="E27" s="47">
        <f>'Crossfit 617'!F126</f>
        <v>72</v>
      </c>
      <c r="F27" s="22">
        <f>'Crossfit 617'!G126</f>
        <v>393</v>
      </c>
      <c r="G27" s="22">
        <f>'Crossfit 617'!H126</f>
        <v>79</v>
      </c>
      <c r="H27" s="48">
        <f>'Crossfit 617'!I126</f>
        <v>23</v>
      </c>
      <c r="I27" s="81">
        <f>'Crossfit 617'!F127</f>
        <v>6</v>
      </c>
      <c r="J27" s="65">
        <f>'Crossfit 617'!G127</f>
        <v>32.75</v>
      </c>
      <c r="K27" s="35">
        <f>'Crossfit 617'!H127</f>
        <v>6.583333333333333</v>
      </c>
      <c r="L27" s="57">
        <f>'Crossfit 617'!I127</f>
        <v>1.9166666666666667</v>
      </c>
    </row>
    <row r="28" spans="1:12" x14ac:dyDescent="0.2">
      <c r="A28" s="23" t="str">
        <f>'Harp + Bard'!A1</f>
        <v>Harp + Bard</v>
      </c>
      <c r="C28" s="52">
        <f>('Harp + Bard'!U147+'Harp + Bard'!V147)</f>
        <v>12</v>
      </c>
      <c r="E28" s="47">
        <f>'Harp + Bard'!F126</f>
        <v>107</v>
      </c>
      <c r="F28" s="22">
        <f>'Harp + Bard'!G126</f>
        <v>397</v>
      </c>
      <c r="G28" s="22">
        <f>'Harp + Bard'!H126</f>
        <v>72</v>
      </c>
      <c r="H28" s="48">
        <f>'Harp + Bard'!I126</f>
        <v>13</v>
      </c>
      <c r="I28" s="81">
        <f>'Harp + Bard'!F127</f>
        <v>8.9166666666666661</v>
      </c>
      <c r="J28" s="65">
        <f>'Harp + Bard'!G127</f>
        <v>33.083333333333336</v>
      </c>
      <c r="K28" s="35">
        <f>'Harp + Bard'!H127</f>
        <v>6</v>
      </c>
      <c r="L28" s="57">
        <f>'Harp + Bard'!I127</f>
        <v>1.0833333333333333</v>
      </c>
    </row>
    <row r="29" spans="1:12" x14ac:dyDescent="0.2">
      <c r="C29" s="52"/>
      <c r="D29" s="83"/>
      <c r="E29" s="45"/>
      <c r="F29" s="22"/>
      <c r="G29" s="22"/>
      <c r="H29" s="22"/>
      <c r="I29" s="81"/>
      <c r="J29" s="65"/>
      <c r="K29" s="35"/>
      <c r="L29" s="57"/>
    </row>
    <row r="30" spans="1:12" x14ac:dyDescent="0.2">
      <c r="A30" s="24" t="s">
        <v>22</v>
      </c>
      <c r="B30" s="24"/>
      <c r="C30" s="60">
        <f>SUM(C$22:C$28)</f>
        <v>84</v>
      </c>
      <c r="D30" s="24"/>
      <c r="E30" s="25">
        <f>SUM(E22:E28)</f>
        <v>722</v>
      </c>
      <c r="F30" s="25">
        <f>SUM(F22:F28)</f>
        <v>2969</v>
      </c>
      <c r="G30" s="25">
        <f>SUM(G22:G28)</f>
        <v>569</v>
      </c>
      <c r="H30" s="25">
        <f>SUM(H22:H28)</f>
        <v>161</v>
      </c>
      <c r="I30" s="69">
        <f>E30/C30</f>
        <v>8.5952380952380949</v>
      </c>
      <c r="J30" s="54">
        <f>F30/C30</f>
        <v>35.345238095238095</v>
      </c>
      <c r="K30" s="54">
        <f>G30/C30</f>
        <v>6.7738095238095237</v>
      </c>
      <c r="L30" s="55">
        <f>H30/C30</f>
        <v>1.9166666666666667</v>
      </c>
    </row>
    <row r="31" spans="1:12" x14ac:dyDescent="0.2">
      <c r="A31" s="31"/>
      <c r="B31" s="31"/>
      <c r="C31" s="31"/>
      <c r="D31" s="31"/>
      <c r="E31" s="31"/>
      <c r="F31" s="31"/>
      <c r="G31" s="31"/>
    </row>
    <row r="32" spans="1:12" x14ac:dyDescent="0.2">
      <c r="A32" s="74"/>
      <c r="B32" s="31"/>
      <c r="C32" s="31"/>
      <c r="D32" s="31"/>
      <c r="E32" s="31"/>
      <c r="F32" s="31"/>
      <c r="G32" s="31"/>
    </row>
    <row r="33" spans="1:14" x14ac:dyDescent="0.2">
      <c r="A33" s="74"/>
      <c r="B33" s="31"/>
      <c r="C33" s="31"/>
      <c r="D33" s="31"/>
      <c r="E33" s="31"/>
      <c r="F33" s="31"/>
      <c r="G33" s="31"/>
    </row>
    <row r="34" spans="1:14" x14ac:dyDescent="0.2">
      <c r="A34" s="74"/>
      <c r="B34" s="31"/>
      <c r="C34" s="31"/>
      <c r="D34" s="31"/>
      <c r="E34" s="31"/>
      <c r="F34" s="31"/>
      <c r="G34" s="31"/>
    </row>
    <row r="35" spans="1:14" x14ac:dyDescent="0.2">
      <c r="A35" s="74"/>
      <c r="B35" s="31"/>
      <c r="C35" s="31"/>
      <c r="D35" s="31"/>
      <c r="E35" s="31"/>
      <c r="F35" s="31"/>
      <c r="G35" s="31"/>
    </row>
    <row r="36" spans="1:14" x14ac:dyDescent="0.2">
      <c r="A36" s="74"/>
    </row>
    <row r="37" spans="1:14" ht="15.75" x14ac:dyDescent="0.25">
      <c r="A37" s="74"/>
      <c r="B37" s="31"/>
      <c r="C37" s="31"/>
      <c r="D37" s="31"/>
      <c r="E37" s="31"/>
      <c r="F37" s="31"/>
      <c r="G37" s="31"/>
      <c r="N37" s="77"/>
    </row>
    <row r="38" spans="1:14" ht="15.75" x14ac:dyDescent="0.25">
      <c r="A38" s="74"/>
      <c r="B38" s="31"/>
      <c r="C38" s="31"/>
      <c r="D38" s="31"/>
      <c r="E38" s="31"/>
      <c r="F38" s="31"/>
      <c r="G38" s="31"/>
      <c r="N38" s="77"/>
    </row>
    <row r="39" spans="1:14" ht="15.75" x14ac:dyDescent="0.25">
      <c r="B39" s="31"/>
      <c r="C39" s="31"/>
      <c r="D39" s="31"/>
      <c r="E39" s="31"/>
      <c r="F39" s="31"/>
      <c r="G39" s="31"/>
      <c r="N39" s="77"/>
    </row>
    <row r="40" spans="1:14" x14ac:dyDescent="0.2">
      <c r="A40" s="31"/>
      <c r="B40" s="31"/>
      <c r="C40" s="31"/>
      <c r="D40" s="31"/>
      <c r="E40" s="31"/>
      <c r="F40" s="31"/>
      <c r="G40" s="31"/>
    </row>
    <row r="41" spans="1:14" x14ac:dyDescent="0.2">
      <c r="A41" s="31"/>
      <c r="B41" s="31"/>
      <c r="C41" s="31"/>
      <c r="D41" s="31"/>
      <c r="E41" s="31"/>
      <c r="F41" s="31"/>
      <c r="G41" s="31"/>
    </row>
    <row r="42" spans="1:14" x14ac:dyDescent="0.2">
      <c r="A42" s="31"/>
      <c r="B42" s="31"/>
      <c r="C42" s="31"/>
      <c r="D42" s="31"/>
      <c r="E42" s="31"/>
      <c r="F42" s="31"/>
      <c r="G42" s="31"/>
    </row>
    <row r="43" spans="1:14" x14ac:dyDescent="0.2">
      <c r="A43" s="31"/>
      <c r="B43" s="31"/>
      <c r="C43" s="31"/>
      <c r="D43" s="31"/>
      <c r="E43" s="31"/>
      <c r="F43" s="31"/>
      <c r="G43" s="31"/>
    </row>
    <row r="44" spans="1:14" x14ac:dyDescent="0.2">
      <c r="A44" s="31"/>
      <c r="B44" s="31"/>
      <c r="C44" s="31"/>
      <c r="D44" s="31"/>
      <c r="E44" s="31"/>
      <c r="F44" s="31"/>
      <c r="G44" s="31"/>
    </row>
    <row r="45" spans="1:14" x14ac:dyDescent="0.2">
      <c r="A45" s="31"/>
      <c r="B45" s="31"/>
      <c r="C45" s="31"/>
      <c r="D45" s="31"/>
      <c r="E45" s="31"/>
      <c r="F45" s="31"/>
      <c r="G45" s="31"/>
    </row>
    <row r="46" spans="1:14" x14ac:dyDescent="0.2">
      <c r="A46" s="31"/>
      <c r="B46" s="31"/>
      <c r="C46" s="31"/>
      <c r="D46" s="31"/>
      <c r="E46" s="31"/>
      <c r="F46" s="31"/>
      <c r="G46" s="31"/>
    </row>
    <row r="47" spans="1:14" x14ac:dyDescent="0.2">
      <c r="A47" s="31"/>
      <c r="B47" s="31"/>
      <c r="C47" s="31"/>
      <c r="D47" s="31"/>
      <c r="E47" s="31"/>
      <c r="F47" s="31"/>
      <c r="G47" s="31"/>
    </row>
    <row r="48" spans="1:14" x14ac:dyDescent="0.2">
      <c r="A48" s="31"/>
      <c r="B48" s="31"/>
      <c r="C48" s="31"/>
      <c r="D48" s="31"/>
      <c r="E48" s="31"/>
      <c r="F48" s="31"/>
      <c r="G48" s="31"/>
    </row>
    <row r="49" spans="1:7" x14ac:dyDescent="0.2">
      <c r="A49" s="31"/>
      <c r="B49" s="31"/>
      <c r="C49" s="31"/>
      <c r="D49" s="31"/>
      <c r="E49" s="31"/>
      <c r="F49" s="31"/>
      <c r="G49" s="31"/>
    </row>
    <row r="50" spans="1:7" x14ac:dyDescent="0.2">
      <c r="A50" s="31"/>
      <c r="B50" s="31"/>
      <c r="C50" s="31"/>
      <c r="D50" s="31"/>
      <c r="E50" s="31"/>
      <c r="F50" s="31"/>
      <c r="G50" s="31"/>
    </row>
    <row r="51" spans="1:7" x14ac:dyDescent="0.2">
      <c r="A51" s="31"/>
      <c r="B51" s="31"/>
      <c r="C51" s="31"/>
      <c r="D51" s="31"/>
      <c r="E51" s="31"/>
      <c r="F51" s="31"/>
      <c r="G51" s="31"/>
    </row>
    <row r="52" spans="1:7" x14ac:dyDescent="0.2">
      <c r="A52" s="31"/>
      <c r="B52" s="31"/>
      <c r="C52" s="31"/>
      <c r="D52" s="31"/>
      <c r="E52" s="31"/>
      <c r="F52" s="31"/>
      <c r="G52" s="31"/>
    </row>
    <row r="53" spans="1:7" x14ac:dyDescent="0.2">
      <c r="A53" s="31"/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  <row r="55" spans="1:7" x14ac:dyDescent="0.2">
      <c r="A55" s="31"/>
      <c r="B55" s="31"/>
      <c r="C55" s="31"/>
      <c r="D55" s="31"/>
      <c r="E55" s="31"/>
      <c r="F55" s="31"/>
      <c r="G55" s="31"/>
    </row>
    <row r="56" spans="1:7" x14ac:dyDescent="0.2">
      <c r="A56" s="31"/>
      <c r="B56" s="31"/>
      <c r="C56" s="31"/>
      <c r="D56" s="31"/>
      <c r="E56" s="31"/>
      <c r="F56" s="31"/>
      <c r="G56" s="31"/>
    </row>
    <row r="57" spans="1:7" x14ac:dyDescent="0.2">
      <c r="A57" s="31"/>
      <c r="B57" s="31"/>
      <c r="C57" s="31"/>
      <c r="D57" s="31"/>
      <c r="E57" s="31"/>
      <c r="F57" s="31"/>
      <c r="G57" s="31"/>
    </row>
    <row r="58" spans="1:7" x14ac:dyDescent="0.2">
      <c r="A58" s="31"/>
      <c r="B58" s="31"/>
      <c r="C58" s="31"/>
      <c r="D58" s="31"/>
      <c r="E58" s="31"/>
      <c r="F58" s="31"/>
      <c r="G58" s="31"/>
    </row>
    <row r="59" spans="1:7" x14ac:dyDescent="0.2">
      <c r="A59" s="31"/>
      <c r="B59" s="31"/>
      <c r="C59" s="31"/>
      <c r="D59" s="31"/>
      <c r="E59" s="31"/>
      <c r="F59" s="31"/>
      <c r="G59" s="31"/>
    </row>
    <row r="60" spans="1:7" x14ac:dyDescent="0.2">
      <c r="A60" s="31"/>
      <c r="B60" s="31"/>
      <c r="C60" s="31"/>
      <c r="D60" s="31"/>
      <c r="E60" s="31"/>
      <c r="F60" s="31"/>
      <c r="G60" s="31"/>
    </row>
    <row r="61" spans="1:7" x14ac:dyDescent="0.2">
      <c r="A61" s="31"/>
      <c r="B61" s="31"/>
      <c r="C61" s="31"/>
      <c r="D61" s="31"/>
      <c r="E61" s="31"/>
      <c r="F61" s="31"/>
      <c r="G61" s="31"/>
    </row>
    <row r="62" spans="1:7" x14ac:dyDescent="0.2">
      <c r="A62" s="31"/>
      <c r="B62" s="31"/>
      <c r="C62" s="31"/>
      <c r="D62" s="31"/>
      <c r="E62" s="31"/>
      <c r="F62" s="31"/>
      <c r="G62" s="31"/>
    </row>
    <row r="63" spans="1:7" x14ac:dyDescent="0.2">
      <c r="A63" s="31"/>
      <c r="B63" s="31"/>
      <c r="C63" s="31"/>
      <c r="D63" s="31"/>
      <c r="E63" s="31"/>
      <c r="F63" s="31"/>
      <c r="G63" s="31"/>
    </row>
    <row r="64" spans="1:7" x14ac:dyDescent="0.2">
      <c r="A64" s="31"/>
      <c r="B64" s="31"/>
      <c r="C64" s="31"/>
      <c r="D64" s="31"/>
      <c r="E64" s="31"/>
      <c r="F64" s="31"/>
      <c r="G64" s="31"/>
    </row>
    <row r="65" spans="1:7" x14ac:dyDescent="0.2">
      <c r="A65" s="31"/>
      <c r="B65" s="31"/>
      <c r="C65" s="31"/>
      <c r="D65" s="31"/>
      <c r="E65" s="31"/>
      <c r="F65" s="31"/>
      <c r="G65" s="31"/>
    </row>
    <row r="66" spans="1:7" x14ac:dyDescent="0.2">
      <c r="A66" s="31"/>
      <c r="B66" s="31"/>
      <c r="C66" s="31"/>
      <c r="D66" s="31"/>
      <c r="E66" s="31"/>
      <c r="F66" s="31"/>
      <c r="G66" s="31"/>
    </row>
    <row r="67" spans="1:7" x14ac:dyDescent="0.2">
      <c r="A67" s="31"/>
      <c r="B67" s="31"/>
      <c r="C67" s="31"/>
      <c r="D67" s="31"/>
      <c r="E67" s="31"/>
      <c r="F67" s="31"/>
      <c r="G67" s="31"/>
    </row>
    <row r="68" spans="1:7" x14ac:dyDescent="0.2">
      <c r="A68" s="31"/>
      <c r="B68" s="31"/>
      <c r="C68" s="31"/>
      <c r="D68" s="31"/>
      <c r="E68" s="31"/>
      <c r="F68" s="31"/>
      <c r="G68" s="31"/>
    </row>
    <row r="69" spans="1:7" x14ac:dyDescent="0.2">
      <c r="A69" s="31"/>
      <c r="B69" s="31"/>
      <c r="C69" s="31"/>
      <c r="D69" s="31"/>
      <c r="E69" s="31"/>
      <c r="F69" s="31"/>
      <c r="G69" s="31"/>
    </row>
    <row r="70" spans="1:7" x14ac:dyDescent="0.2">
      <c r="A70" s="31"/>
      <c r="B70" s="31"/>
      <c r="C70" s="31"/>
      <c r="D70" s="31"/>
      <c r="E70" s="31"/>
      <c r="F70" s="31"/>
      <c r="G70" s="31"/>
    </row>
    <row r="71" spans="1:7" x14ac:dyDescent="0.2">
      <c r="A71" s="31"/>
      <c r="B71" s="31"/>
      <c r="C71" s="31"/>
      <c r="D71" s="31"/>
      <c r="E71" s="31"/>
      <c r="F71" s="31"/>
      <c r="G71" s="31"/>
    </row>
    <row r="72" spans="1:7" x14ac:dyDescent="0.2">
      <c r="A72" s="31"/>
      <c r="B72" s="31"/>
      <c r="C72" s="31"/>
      <c r="D72" s="31"/>
      <c r="E72" s="31"/>
      <c r="F72" s="31"/>
      <c r="G72" s="31"/>
    </row>
    <row r="73" spans="1:7" x14ac:dyDescent="0.2">
      <c r="A73" s="31"/>
      <c r="B73" s="31"/>
      <c r="C73" s="31"/>
      <c r="D73" s="31"/>
      <c r="E73" s="31"/>
      <c r="F73" s="31"/>
      <c r="G73" s="31"/>
    </row>
    <row r="74" spans="1:7" x14ac:dyDescent="0.2">
      <c r="A74" s="31"/>
      <c r="B74" s="31"/>
      <c r="C74" s="31"/>
      <c r="D74" s="31"/>
      <c r="E74" s="31"/>
      <c r="F74" s="31"/>
      <c r="G74" s="31"/>
    </row>
    <row r="75" spans="1:7" x14ac:dyDescent="0.2">
      <c r="A75" s="31"/>
      <c r="B75" s="31"/>
      <c r="C75" s="31"/>
      <c r="D75" s="31"/>
      <c r="E75" s="31"/>
      <c r="F75" s="31"/>
      <c r="G75" s="31"/>
    </row>
    <row r="76" spans="1:7" x14ac:dyDescent="0.2">
      <c r="A76" s="31"/>
      <c r="B76" s="31"/>
      <c r="C76" s="31"/>
      <c r="D76" s="31"/>
      <c r="E76" s="31"/>
      <c r="F76" s="31"/>
      <c r="G76" s="31"/>
    </row>
    <row r="77" spans="1:7" x14ac:dyDescent="0.2">
      <c r="A77" s="31"/>
      <c r="B77" s="31"/>
      <c r="C77" s="31"/>
      <c r="D77" s="31"/>
      <c r="E77" s="31"/>
      <c r="F77" s="31"/>
      <c r="G77" s="31"/>
    </row>
    <row r="78" spans="1:7" x14ac:dyDescent="0.2">
      <c r="A78" s="31"/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  <row r="80" spans="1:7" x14ac:dyDescent="0.2">
      <c r="A80" s="31"/>
      <c r="B80" s="31"/>
      <c r="C80" s="31"/>
      <c r="D80" s="31"/>
      <c r="E80" s="31"/>
      <c r="F80" s="31"/>
      <c r="G80" s="31"/>
    </row>
    <row r="81" spans="1:7" x14ac:dyDescent="0.2">
      <c r="A81" s="31"/>
      <c r="B81" s="31"/>
      <c r="C81" s="31"/>
      <c r="D81" s="31"/>
      <c r="E81" s="31"/>
      <c r="F81" s="31"/>
      <c r="G81" s="31"/>
    </row>
    <row r="82" spans="1:7" x14ac:dyDescent="0.2">
      <c r="A82" s="31"/>
      <c r="B82" s="31"/>
      <c r="C82" s="31"/>
      <c r="D82" s="31"/>
      <c r="E82" s="31"/>
      <c r="F82" s="31"/>
      <c r="G82" s="31"/>
    </row>
    <row r="83" spans="1:7" x14ac:dyDescent="0.2">
      <c r="A83" s="31"/>
      <c r="B83" s="31"/>
      <c r="C83" s="31"/>
      <c r="D83" s="31"/>
      <c r="E83" s="31"/>
      <c r="F83" s="31"/>
      <c r="G83" s="31"/>
    </row>
    <row r="84" spans="1:7" x14ac:dyDescent="0.2">
      <c r="A84" s="31"/>
      <c r="B84" s="31"/>
      <c r="C84" s="31"/>
      <c r="D84" s="31"/>
      <c r="E84" s="31"/>
      <c r="F84" s="31"/>
      <c r="G84" s="31"/>
    </row>
    <row r="85" spans="1:7" x14ac:dyDescent="0.2">
      <c r="A85" s="31"/>
      <c r="B85" s="31"/>
      <c r="C85" s="31"/>
      <c r="D85" s="31"/>
      <c r="E85" s="31"/>
      <c r="F85" s="31"/>
      <c r="G85" s="31"/>
    </row>
    <row r="86" spans="1:7" x14ac:dyDescent="0.2">
      <c r="A86" s="31"/>
      <c r="B86" s="31"/>
      <c r="C86" s="31"/>
      <c r="D86" s="31"/>
      <c r="E86" s="31"/>
      <c r="F86" s="31"/>
      <c r="G86" s="31"/>
    </row>
    <row r="87" spans="1:7" x14ac:dyDescent="0.2">
      <c r="A87" s="31"/>
      <c r="B87" s="31"/>
      <c r="C87" s="31"/>
      <c r="D87" s="31"/>
      <c r="E87" s="31"/>
      <c r="F87" s="31"/>
      <c r="G87" s="31"/>
    </row>
    <row r="88" spans="1:7" x14ac:dyDescent="0.2">
      <c r="A88" s="31"/>
      <c r="B88" s="31"/>
      <c r="C88" s="31"/>
      <c r="D88" s="31"/>
      <c r="E88" s="31"/>
      <c r="F88" s="31"/>
      <c r="G88" s="31"/>
    </row>
    <row r="89" spans="1:7" x14ac:dyDescent="0.2">
      <c r="A89" s="31"/>
      <c r="B89" s="31"/>
      <c r="C89" s="31"/>
      <c r="D89" s="31"/>
      <c r="E89" s="31"/>
      <c r="F89" s="31"/>
      <c r="G89" s="31"/>
    </row>
    <row r="90" spans="1:7" x14ac:dyDescent="0.2">
      <c r="A90" s="31"/>
      <c r="B90" s="31"/>
      <c r="C90" s="31"/>
      <c r="D90" s="31"/>
      <c r="E90" s="31"/>
      <c r="F90" s="31"/>
      <c r="G90" s="31"/>
    </row>
    <row r="91" spans="1:7" x14ac:dyDescent="0.2">
      <c r="A91" s="31"/>
      <c r="B91" s="31"/>
      <c r="C91" s="31"/>
      <c r="D91" s="31"/>
      <c r="E91" s="31"/>
      <c r="F91" s="31"/>
      <c r="G91" s="31"/>
    </row>
    <row r="92" spans="1:7" x14ac:dyDescent="0.2">
      <c r="A92" s="31"/>
      <c r="B92" s="31"/>
      <c r="C92" s="31"/>
      <c r="D92" s="31"/>
      <c r="E92" s="31"/>
      <c r="F92" s="31"/>
      <c r="G92" s="31"/>
    </row>
    <row r="93" spans="1:7" x14ac:dyDescent="0.2">
      <c r="A93" s="31"/>
      <c r="B93" s="31"/>
      <c r="C93" s="31"/>
      <c r="D93" s="31"/>
      <c r="E93" s="31"/>
      <c r="F93" s="31"/>
      <c r="G93" s="31"/>
    </row>
    <row r="94" spans="1:7" x14ac:dyDescent="0.2">
      <c r="A94" s="31"/>
      <c r="B94" s="31"/>
      <c r="C94" s="31"/>
      <c r="D94" s="31"/>
      <c r="E94" s="31"/>
      <c r="F94" s="31"/>
      <c r="G94" s="31"/>
    </row>
    <row r="95" spans="1:7" x14ac:dyDescent="0.2">
      <c r="A95" s="31"/>
      <c r="B95" s="31"/>
      <c r="C95" s="31"/>
      <c r="D95" s="31"/>
      <c r="E95" s="31"/>
      <c r="F95" s="31"/>
      <c r="G95" s="31"/>
    </row>
    <row r="96" spans="1:7" x14ac:dyDescent="0.2">
      <c r="A96" s="31"/>
      <c r="B96" s="31"/>
      <c r="C96" s="31"/>
      <c r="D96" s="31"/>
      <c r="E96" s="31"/>
      <c r="F96" s="31"/>
      <c r="G96" s="31"/>
    </row>
    <row r="97" spans="1:7" x14ac:dyDescent="0.2">
      <c r="A97" s="31"/>
      <c r="B97" s="31"/>
      <c r="C97" s="31"/>
      <c r="D97" s="31"/>
      <c r="E97" s="31"/>
      <c r="F97" s="31"/>
      <c r="G97" s="31"/>
    </row>
    <row r="98" spans="1:7" x14ac:dyDescent="0.2">
      <c r="A98" s="31"/>
      <c r="B98" s="31"/>
      <c r="C98" s="31"/>
      <c r="D98" s="31"/>
      <c r="E98" s="31"/>
      <c r="F98" s="31"/>
      <c r="G98" s="31"/>
    </row>
    <row r="99" spans="1:7" x14ac:dyDescent="0.2">
      <c r="A99" s="31"/>
      <c r="B99" s="31"/>
      <c r="C99" s="31"/>
      <c r="D99" s="31"/>
      <c r="E99" s="31"/>
      <c r="F99" s="31"/>
      <c r="G99" s="31"/>
    </row>
    <row r="100" spans="1:7" x14ac:dyDescent="0.2">
      <c r="A100" s="31"/>
      <c r="B100" s="31"/>
      <c r="C100" s="31"/>
      <c r="D100" s="31"/>
      <c r="E100" s="31"/>
      <c r="F100" s="31"/>
      <c r="G100" s="31"/>
    </row>
    <row r="101" spans="1:7" x14ac:dyDescent="0.2">
      <c r="A101" s="31"/>
      <c r="B101" s="31"/>
      <c r="C101" s="31"/>
      <c r="D101" s="31"/>
      <c r="E101" s="31"/>
      <c r="F101" s="31"/>
      <c r="G101" s="31"/>
    </row>
    <row r="102" spans="1:7" x14ac:dyDescent="0.2">
      <c r="A102" s="31"/>
      <c r="B102" s="31"/>
      <c r="C102" s="31"/>
      <c r="D102" s="31"/>
      <c r="E102" s="31"/>
      <c r="F102" s="31"/>
      <c r="G102" s="31"/>
    </row>
    <row r="103" spans="1:7" x14ac:dyDescent="0.2">
      <c r="A103" s="31"/>
      <c r="B103" s="31"/>
      <c r="C103" s="31"/>
      <c r="D103" s="31"/>
      <c r="E103" s="31"/>
      <c r="F103" s="31"/>
      <c r="G103" s="31"/>
    </row>
    <row r="104" spans="1:7" x14ac:dyDescent="0.2">
      <c r="A104" s="31"/>
      <c r="B104" s="31"/>
      <c r="C104" s="31"/>
      <c r="D104" s="31"/>
      <c r="E104" s="31"/>
      <c r="F104" s="31"/>
      <c r="G104" s="31"/>
    </row>
    <row r="105" spans="1:7" x14ac:dyDescent="0.2">
      <c r="A105" s="31"/>
      <c r="B105" s="31"/>
      <c r="C105" s="31"/>
      <c r="D105" s="31"/>
      <c r="E105" s="31"/>
      <c r="F105" s="31"/>
      <c r="G105" s="31"/>
    </row>
    <row r="106" spans="1:7" x14ac:dyDescent="0.2">
      <c r="A106" s="31"/>
      <c r="B106" s="31"/>
      <c r="C106" s="31"/>
      <c r="D106" s="31"/>
      <c r="E106" s="31"/>
      <c r="F106" s="31"/>
      <c r="G106" s="31"/>
    </row>
    <row r="107" spans="1:7" x14ac:dyDescent="0.2">
      <c r="A107" s="31"/>
      <c r="B107" s="31"/>
      <c r="C107" s="31"/>
      <c r="D107" s="31"/>
      <c r="E107" s="31"/>
      <c r="F107" s="31"/>
      <c r="G107" s="31"/>
    </row>
    <row r="108" spans="1:7" x14ac:dyDescent="0.2">
      <c r="A108" s="31"/>
      <c r="B108" s="31"/>
      <c r="C108" s="31"/>
      <c r="D108" s="31"/>
      <c r="E108" s="31"/>
      <c r="F108" s="31"/>
      <c r="G108" s="31"/>
    </row>
    <row r="109" spans="1:7" x14ac:dyDescent="0.2">
      <c r="A109" s="31"/>
      <c r="B109" s="31"/>
      <c r="C109" s="31"/>
      <c r="D109" s="31"/>
      <c r="E109" s="31"/>
      <c r="F109" s="31"/>
      <c r="G109" s="31"/>
    </row>
    <row r="110" spans="1:7" x14ac:dyDescent="0.2">
      <c r="A110" s="31"/>
      <c r="B110" s="31"/>
      <c r="C110" s="31"/>
      <c r="D110" s="31"/>
      <c r="E110" s="31"/>
      <c r="F110" s="31"/>
      <c r="G110" s="31"/>
    </row>
    <row r="111" spans="1:7" x14ac:dyDescent="0.2">
      <c r="A111" s="31"/>
      <c r="B111" s="31"/>
      <c r="C111" s="31"/>
      <c r="D111" s="31"/>
      <c r="E111" s="31"/>
      <c r="F111" s="31"/>
      <c r="G111" s="31"/>
    </row>
    <row r="112" spans="1:7" x14ac:dyDescent="0.2">
      <c r="A112" s="31"/>
      <c r="B112" s="31"/>
      <c r="C112" s="31"/>
      <c r="D112" s="31"/>
      <c r="E112" s="31"/>
      <c r="F112" s="31"/>
      <c r="G112" s="31"/>
    </row>
    <row r="113" spans="1:7" x14ac:dyDescent="0.2">
      <c r="A113" s="31"/>
      <c r="B113" s="31"/>
      <c r="C113" s="31"/>
      <c r="D113" s="31"/>
      <c r="E113" s="31"/>
      <c r="F113" s="31"/>
      <c r="G113" s="31"/>
    </row>
    <row r="114" spans="1:7" x14ac:dyDescent="0.2">
      <c r="A114" s="31"/>
      <c r="B114" s="31"/>
      <c r="C114" s="31"/>
      <c r="D114" s="31"/>
      <c r="E114" s="31"/>
      <c r="F114" s="31"/>
      <c r="G114" s="31"/>
    </row>
    <row r="115" spans="1:7" x14ac:dyDescent="0.2">
      <c r="A115" s="31"/>
      <c r="B115" s="31"/>
      <c r="C115" s="31"/>
      <c r="D115" s="31"/>
      <c r="E115" s="31"/>
      <c r="F115" s="31"/>
      <c r="G115" s="31"/>
    </row>
    <row r="116" spans="1:7" x14ac:dyDescent="0.2">
      <c r="A116" s="31"/>
      <c r="B116" s="31"/>
      <c r="C116" s="31"/>
      <c r="D116" s="31"/>
      <c r="E116" s="31"/>
      <c r="F116" s="31"/>
      <c r="G116" s="31"/>
    </row>
  </sheetData>
  <sortState xmlns:xlrd2="http://schemas.microsoft.com/office/spreadsheetml/2017/richdata2" ref="A8:N14">
    <sortCondition descending="1" ref="C8:C14"/>
    <sortCondition ref="D8:D14"/>
  </sortState>
  <mergeCells count="3">
    <mergeCell ref="A3:N3"/>
    <mergeCell ref="A2:N2"/>
    <mergeCell ref="A1:N1"/>
  </mergeCells>
  <phoneticPr fontId="0" type="noConversion"/>
  <pageMargins left="0.5" right="0.5" top="0.5" bottom="0.5" header="0.5" footer="0.5"/>
  <pageSetup scale="66" orientation="landscape" horizont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K153"/>
  <sheetViews>
    <sheetView workbookViewId="0">
      <selection activeCell="T81" sqref="T81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8" width="6.5703125" customWidth="1"/>
    <col min="9" max="9" width="9.285156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149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73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87</v>
      </c>
      <c r="B3" s="11">
        <v>1</v>
      </c>
      <c r="C3" s="7">
        <v>4</v>
      </c>
      <c r="D3" s="7">
        <v>12</v>
      </c>
      <c r="E3" s="7">
        <v>10</v>
      </c>
      <c r="F3" s="7">
        <v>1</v>
      </c>
      <c r="G3" s="7">
        <v>5</v>
      </c>
      <c r="H3" s="7">
        <v>1</v>
      </c>
      <c r="I3" s="7"/>
      <c r="J3" s="7">
        <v>2</v>
      </c>
      <c r="K3" s="7"/>
      <c r="L3" s="38">
        <f t="shared" ref="L3:L10" si="0">(B3*2)+(C3*3)+E3</f>
        <v>24</v>
      </c>
      <c r="M3" s="11"/>
      <c r="N3" s="11">
        <v>2</v>
      </c>
      <c r="O3" s="7">
        <v>2</v>
      </c>
      <c r="P3" s="7">
        <v>8</v>
      </c>
      <c r="Q3" s="7">
        <v>7</v>
      </c>
      <c r="R3" s="7">
        <v>3</v>
      </c>
      <c r="S3" s="7">
        <v>3</v>
      </c>
      <c r="T3" s="7">
        <v>1</v>
      </c>
      <c r="U3" s="7"/>
      <c r="V3" s="7"/>
      <c r="W3" s="7"/>
      <c r="X3" s="38">
        <f t="shared" ref="X3:X10" si="1">(N3*2)+(O3*3)+Q3</f>
        <v>17</v>
      </c>
    </row>
    <row r="4" spans="1:37" x14ac:dyDescent="0.2">
      <c r="A4" s="7" t="s">
        <v>150</v>
      </c>
      <c r="B4" s="11">
        <v>1</v>
      </c>
      <c r="C4" s="7"/>
      <c r="D4" s="7">
        <v>2</v>
      </c>
      <c r="E4" s="7">
        <v>1</v>
      </c>
      <c r="F4" s="7">
        <v>2</v>
      </c>
      <c r="G4" s="7">
        <v>8</v>
      </c>
      <c r="H4" s="7">
        <v>1</v>
      </c>
      <c r="I4" s="7"/>
      <c r="J4" s="7">
        <v>5</v>
      </c>
      <c r="K4" s="7"/>
      <c r="L4" s="3">
        <f t="shared" si="0"/>
        <v>3</v>
      </c>
      <c r="M4" s="11"/>
      <c r="N4" s="11">
        <v>1</v>
      </c>
      <c r="O4" s="7"/>
      <c r="P4" s="7"/>
      <c r="Q4" s="7"/>
      <c r="R4" s="7"/>
      <c r="S4" s="7">
        <v>1</v>
      </c>
      <c r="T4" s="7"/>
      <c r="U4" s="7"/>
      <c r="V4" s="7">
        <v>2</v>
      </c>
      <c r="W4" s="7"/>
      <c r="X4" s="3">
        <f t="shared" si="1"/>
        <v>2</v>
      </c>
    </row>
    <row r="5" spans="1:37" x14ac:dyDescent="0.2">
      <c r="A5" s="7" t="s">
        <v>151</v>
      </c>
      <c r="B5" s="11"/>
      <c r="C5" s="7"/>
      <c r="D5" s="7"/>
      <c r="E5" s="7"/>
      <c r="F5" s="7">
        <v>1</v>
      </c>
      <c r="G5" s="7">
        <v>2</v>
      </c>
      <c r="H5" s="7"/>
      <c r="I5" s="7">
        <v>1</v>
      </c>
      <c r="J5" s="7">
        <v>5</v>
      </c>
      <c r="K5" s="7"/>
      <c r="L5" s="3">
        <f t="shared" si="0"/>
        <v>0</v>
      </c>
      <c r="M5" s="11"/>
      <c r="N5" s="11"/>
      <c r="O5" s="7"/>
      <c r="P5" s="7"/>
      <c r="Q5" s="7"/>
      <c r="R5" s="7"/>
      <c r="S5" s="7"/>
      <c r="T5" s="7"/>
      <c r="U5" s="7"/>
      <c r="V5" s="7"/>
      <c r="W5" s="7">
        <v>1</v>
      </c>
      <c r="X5" s="3">
        <f t="shared" si="1"/>
        <v>0</v>
      </c>
    </row>
    <row r="6" spans="1:37" x14ac:dyDescent="0.2">
      <c r="A6" s="7" t="s">
        <v>152</v>
      </c>
      <c r="B6" s="11">
        <v>1</v>
      </c>
      <c r="C6" s="7">
        <v>3</v>
      </c>
      <c r="D6" s="7"/>
      <c r="E6" s="7"/>
      <c r="F6" s="7">
        <v>3</v>
      </c>
      <c r="G6" s="7">
        <v>2</v>
      </c>
      <c r="H6" s="7">
        <v>2</v>
      </c>
      <c r="I6" s="7"/>
      <c r="J6" s="7">
        <v>1</v>
      </c>
      <c r="K6" s="7"/>
      <c r="L6" s="3">
        <f t="shared" si="0"/>
        <v>11</v>
      </c>
      <c r="M6" s="11"/>
      <c r="N6" s="11">
        <v>2</v>
      </c>
      <c r="O6" s="7">
        <v>2</v>
      </c>
      <c r="P6" s="7">
        <v>2</v>
      </c>
      <c r="Q6" s="7">
        <v>2</v>
      </c>
      <c r="R6" s="7"/>
      <c r="S6" s="7">
        <v>3</v>
      </c>
      <c r="T6" s="7"/>
      <c r="U6" s="7"/>
      <c r="V6" s="7">
        <v>2</v>
      </c>
      <c r="W6" s="7"/>
      <c r="X6" s="3">
        <f t="shared" si="1"/>
        <v>12</v>
      </c>
    </row>
    <row r="7" spans="1:37" x14ac:dyDescent="0.2">
      <c r="A7" s="7" t="s">
        <v>115</v>
      </c>
      <c r="B7" s="11">
        <v>2</v>
      </c>
      <c r="C7" s="7">
        <v>3</v>
      </c>
      <c r="D7" s="7">
        <v>3</v>
      </c>
      <c r="E7" s="7">
        <v>1</v>
      </c>
      <c r="F7" s="7">
        <v>1</v>
      </c>
      <c r="G7" s="7">
        <v>10</v>
      </c>
      <c r="H7" s="7">
        <v>2</v>
      </c>
      <c r="I7" s="7">
        <v>1</v>
      </c>
      <c r="J7" s="7">
        <v>1</v>
      </c>
      <c r="K7" s="7"/>
      <c r="L7" s="3">
        <f t="shared" si="0"/>
        <v>14</v>
      </c>
      <c r="M7" s="11"/>
      <c r="N7" s="11">
        <v>1</v>
      </c>
      <c r="O7" s="7">
        <v>3</v>
      </c>
      <c r="P7" s="7"/>
      <c r="Q7" s="7"/>
      <c r="R7" s="7"/>
      <c r="S7" s="7">
        <v>12</v>
      </c>
      <c r="T7" s="7">
        <v>1</v>
      </c>
      <c r="U7" s="7">
        <v>1</v>
      </c>
      <c r="V7" s="7">
        <v>3</v>
      </c>
      <c r="W7" s="7"/>
      <c r="X7" s="3">
        <f t="shared" si="1"/>
        <v>11</v>
      </c>
    </row>
    <row r="8" spans="1:37" x14ac:dyDescent="0.2">
      <c r="A8" s="7" t="s">
        <v>153</v>
      </c>
      <c r="B8" s="11"/>
      <c r="C8" s="7"/>
      <c r="D8" s="7"/>
      <c r="E8" s="7"/>
      <c r="F8" s="7"/>
      <c r="G8" s="7"/>
      <c r="H8" s="7"/>
      <c r="I8" s="7"/>
      <c r="J8" s="7"/>
      <c r="K8" s="7">
        <v>1</v>
      </c>
      <c r="L8" s="3">
        <f t="shared" si="0"/>
        <v>0</v>
      </c>
      <c r="M8" s="11"/>
      <c r="N8" s="11">
        <v>1</v>
      </c>
      <c r="O8" s="7"/>
      <c r="P8" s="7">
        <v>2</v>
      </c>
      <c r="Q8" s="7"/>
      <c r="R8" s="7"/>
      <c r="S8" s="7">
        <v>5</v>
      </c>
      <c r="T8" s="7">
        <v>1</v>
      </c>
      <c r="U8" s="7">
        <v>1</v>
      </c>
      <c r="V8" s="7">
        <v>2</v>
      </c>
      <c r="W8" s="7"/>
      <c r="X8" s="3">
        <f t="shared" si="1"/>
        <v>2</v>
      </c>
    </row>
    <row r="9" spans="1:37" x14ac:dyDescent="0.2">
      <c r="A9" s="7" t="s">
        <v>89</v>
      </c>
      <c r="B9" s="11">
        <v>1</v>
      </c>
      <c r="C9" s="7"/>
      <c r="D9" s="7"/>
      <c r="E9" s="7"/>
      <c r="F9" s="7"/>
      <c r="G9" s="7">
        <v>5</v>
      </c>
      <c r="H9" s="7">
        <v>1</v>
      </c>
      <c r="I9" s="7">
        <v>3</v>
      </c>
      <c r="J9" s="7">
        <v>4</v>
      </c>
      <c r="K9" s="7"/>
      <c r="L9" s="3">
        <f t="shared" si="0"/>
        <v>2</v>
      </c>
      <c r="M9" s="11"/>
      <c r="N9" s="11">
        <v>2</v>
      </c>
      <c r="O9" s="7"/>
      <c r="P9" s="7"/>
      <c r="Q9" s="7"/>
      <c r="R9" s="7"/>
      <c r="S9" s="7">
        <v>8</v>
      </c>
      <c r="T9" s="7">
        <v>1</v>
      </c>
      <c r="U9" s="7">
        <v>2</v>
      </c>
      <c r="V9" s="7">
        <v>4</v>
      </c>
      <c r="W9" s="7"/>
      <c r="X9" s="3">
        <f t="shared" si="1"/>
        <v>4</v>
      </c>
    </row>
    <row r="10" spans="1:37" x14ac:dyDescent="0.2">
      <c r="A10" s="7" t="s">
        <v>154</v>
      </c>
      <c r="B10" s="11"/>
      <c r="C10" s="7"/>
      <c r="D10" s="7"/>
      <c r="E10" s="7"/>
      <c r="F10" s="7"/>
      <c r="G10" s="7"/>
      <c r="H10" s="7"/>
      <c r="I10" s="7"/>
      <c r="J10" s="7"/>
      <c r="K10" s="7">
        <v>1</v>
      </c>
      <c r="L10" s="3">
        <f t="shared" si="0"/>
        <v>0</v>
      </c>
      <c r="M10" s="11"/>
      <c r="N10" s="11"/>
      <c r="O10" s="7"/>
      <c r="P10" s="7"/>
      <c r="Q10" s="7"/>
      <c r="R10" s="7"/>
      <c r="S10" s="7"/>
      <c r="T10" s="7"/>
      <c r="U10" s="7"/>
      <c r="V10" s="7"/>
      <c r="W10" s="7">
        <v>1</v>
      </c>
      <c r="X10" s="3">
        <f t="shared" si="1"/>
        <v>0</v>
      </c>
    </row>
    <row r="11" spans="1:37" x14ac:dyDescent="0.2">
      <c r="A11" s="7" t="s">
        <v>155</v>
      </c>
      <c r="B11" s="11"/>
      <c r="C11" s="7"/>
      <c r="D11" s="7"/>
      <c r="E11" s="7"/>
      <c r="F11" s="7"/>
      <c r="G11" s="7"/>
      <c r="H11" s="7"/>
      <c r="I11" s="7"/>
      <c r="J11" s="7"/>
      <c r="K11" s="7">
        <v>1</v>
      </c>
      <c r="L11" s="3">
        <f>(B11*2)+(C11*3)+E11</f>
        <v>0</v>
      </c>
      <c r="M11" s="11"/>
      <c r="N11" s="11">
        <v>1</v>
      </c>
      <c r="O11" s="7">
        <v>1</v>
      </c>
      <c r="P11" s="7">
        <v>2</v>
      </c>
      <c r="Q11" s="7"/>
      <c r="R11" s="7"/>
      <c r="S11" s="7">
        <v>7</v>
      </c>
      <c r="T11" s="7">
        <v>1</v>
      </c>
      <c r="U11" s="7"/>
      <c r="V11" s="7"/>
      <c r="W11" s="7"/>
      <c r="X11" s="3">
        <f>(N11*2)+(O11*3)+Q11</f>
        <v>5</v>
      </c>
    </row>
    <row r="12" spans="1:37" x14ac:dyDescent="0.2">
      <c r="A12" s="7"/>
      <c r="B12" s="11"/>
      <c r="C12" s="7"/>
      <c r="D12" s="7"/>
      <c r="E12" s="7"/>
      <c r="F12" s="7"/>
      <c r="G12" s="7"/>
      <c r="H12" s="7"/>
      <c r="I12" s="7"/>
      <c r="J12" s="7"/>
      <c r="K12" s="16"/>
      <c r="L12" s="3">
        <f>(B12*2)+(C12*3)+E12</f>
        <v>0</v>
      </c>
      <c r="M12" s="7"/>
      <c r="N12" s="11"/>
      <c r="O12" s="7"/>
      <c r="P12" s="7"/>
      <c r="Q12" s="7"/>
      <c r="R12" s="7"/>
      <c r="S12" s="7"/>
      <c r="T12" s="7"/>
      <c r="U12" s="7"/>
      <c r="V12" s="7"/>
      <c r="W12" s="16"/>
      <c r="X12" s="3">
        <f>(N12*2)+(O12*3)+Q12</f>
        <v>0</v>
      </c>
    </row>
    <row r="13" spans="1:37" ht="13.5" thickBot="1" x14ac:dyDescent="0.25">
      <c r="A13" s="7" t="s">
        <v>19</v>
      </c>
      <c r="B13" s="67">
        <f t="shared" ref="B13:K13" si="2">SUM(B3:B12)</f>
        <v>6</v>
      </c>
      <c r="C13" s="68">
        <f t="shared" si="2"/>
        <v>10</v>
      </c>
      <c r="D13" s="68">
        <f t="shared" si="2"/>
        <v>17</v>
      </c>
      <c r="E13" s="68">
        <f t="shared" si="2"/>
        <v>12</v>
      </c>
      <c r="F13" s="68">
        <f t="shared" si="2"/>
        <v>8</v>
      </c>
      <c r="G13" s="68">
        <f t="shared" si="2"/>
        <v>32</v>
      </c>
      <c r="H13" s="68">
        <f t="shared" si="2"/>
        <v>7</v>
      </c>
      <c r="I13" s="68">
        <f t="shared" si="2"/>
        <v>5</v>
      </c>
      <c r="J13" s="68">
        <f t="shared" si="2"/>
        <v>18</v>
      </c>
      <c r="K13" s="68">
        <f t="shared" si="2"/>
        <v>3</v>
      </c>
      <c r="L13" s="43">
        <f>SUM(L3:L12)</f>
        <v>54</v>
      </c>
      <c r="M13" s="7"/>
      <c r="N13" s="67">
        <f t="shared" ref="N13:W13" si="3">SUM(N3:N12)</f>
        <v>10</v>
      </c>
      <c r="O13" s="68">
        <f t="shared" si="3"/>
        <v>8</v>
      </c>
      <c r="P13" s="68">
        <f t="shared" si="3"/>
        <v>14</v>
      </c>
      <c r="Q13" s="68">
        <f t="shared" si="3"/>
        <v>9</v>
      </c>
      <c r="R13" s="68">
        <f t="shared" si="3"/>
        <v>3</v>
      </c>
      <c r="S13" s="68">
        <f t="shared" si="3"/>
        <v>39</v>
      </c>
      <c r="T13" s="68">
        <f t="shared" si="3"/>
        <v>5</v>
      </c>
      <c r="U13" s="68">
        <f t="shared" si="3"/>
        <v>4</v>
      </c>
      <c r="V13" s="68">
        <f t="shared" si="3"/>
        <v>13</v>
      </c>
      <c r="W13" s="68">
        <f t="shared" si="3"/>
        <v>2</v>
      </c>
      <c r="X13" s="43">
        <f>SUM(X3:X12)</f>
        <v>53</v>
      </c>
    </row>
    <row r="14" spans="1:37" x14ac:dyDescent="0.2">
      <c r="A14" s="7"/>
      <c r="B14" s="7"/>
      <c r="C14" s="7"/>
      <c r="D14" s="7"/>
      <c r="E14" s="14">
        <f>+E13/D13</f>
        <v>0.70588235294117652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0.6428571428571429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 t="shared" ref="A17:A24" si="4">A3</f>
        <v>Quadry Allen</v>
      </c>
      <c r="B17" s="11">
        <v>4</v>
      </c>
      <c r="C17" s="7">
        <v>1</v>
      </c>
      <c r="D17" s="7">
        <v>8</v>
      </c>
      <c r="E17" s="7">
        <v>4</v>
      </c>
      <c r="F17" s="42"/>
      <c r="G17" s="7">
        <v>3</v>
      </c>
      <c r="H17" s="7"/>
      <c r="I17" s="7"/>
      <c r="J17" s="7">
        <v>1</v>
      </c>
      <c r="K17" s="7"/>
      <c r="L17" s="38">
        <f t="shared" ref="L17:L24" si="5">(B17*2)+(C17*3)+E17</f>
        <v>15</v>
      </c>
      <c r="M17" s="7"/>
      <c r="N17" s="11">
        <v>5</v>
      </c>
      <c r="O17" s="7">
        <v>1</v>
      </c>
      <c r="P17" s="7">
        <v>7</v>
      </c>
      <c r="Q17" s="7">
        <v>4</v>
      </c>
      <c r="R17" s="7">
        <v>3</v>
      </c>
      <c r="S17" s="7"/>
      <c r="T17" s="7">
        <v>1</v>
      </c>
      <c r="U17" s="7"/>
      <c r="V17" s="7">
        <v>1</v>
      </c>
      <c r="W17" s="7"/>
      <c r="X17" s="38">
        <f t="shared" ref="X17:X24" si="6">(N17*2)+(O17*3)+Q17</f>
        <v>17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 t="shared" si="4"/>
        <v>Dave Harding</v>
      </c>
      <c r="B18" s="11"/>
      <c r="C18" s="7"/>
      <c r="D18" s="7"/>
      <c r="E18" s="7"/>
      <c r="F18" s="7"/>
      <c r="G18" s="7"/>
      <c r="H18" s="7"/>
      <c r="I18" s="7"/>
      <c r="J18" s="7"/>
      <c r="K18" s="7">
        <v>1</v>
      </c>
      <c r="L18" s="3">
        <f t="shared" si="5"/>
        <v>0</v>
      </c>
      <c r="M18" s="7"/>
      <c r="N18" s="11"/>
      <c r="O18" s="7"/>
      <c r="P18" s="7"/>
      <c r="Q18" s="7"/>
      <c r="R18" s="7"/>
      <c r="S18" s="7"/>
      <c r="T18" s="7"/>
      <c r="U18" s="7"/>
      <c r="V18" s="7"/>
      <c r="W18" s="7">
        <v>1</v>
      </c>
      <c r="X18" s="3">
        <f t="shared" si="6"/>
        <v>0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si="4"/>
        <v>Tom Jackson</v>
      </c>
      <c r="B19" s="11"/>
      <c r="C19" s="7"/>
      <c r="D19" s="7"/>
      <c r="E19" s="7"/>
      <c r="F19" s="7"/>
      <c r="G19" s="7">
        <v>2</v>
      </c>
      <c r="H19" s="7"/>
      <c r="I19" s="7">
        <v>1</v>
      </c>
      <c r="J19" s="7">
        <v>5</v>
      </c>
      <c r="K19" s="7"/>
      <c r="L19" s="3">
        <f t="shared" si="5"/>
        <v>0</v>
      </c>
      <c r="M19" s="7"/>
      <c r="N19" s="11"/>
      <c r="O19" s="7"/>
      <c r="P19" s="7">
        <v>2</v>
      </c>
      <c r="Q19" s="7">
        <v>1</v>
      </c>
      <c r="R19" s="7"/>
      <c r="S19" s="7">
        <v>10</v>
      </c>
      <c r="T19" s="7">
        <v>1</v>
      </c>
      <c r="U19" s="7"/>
      <c r="V19" s="7">
        <v>2</v>
      </c>
      <c r="W19" s="7"/>
      <c r="X19" s="3">
        <f t="shared" si="6"/>
        <v>1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4"/>
        <v>Rolph, Jean-Baptiste</v>
      </c>
      <c r="B20" s="11">
        <v>2</v>
      </c>
      <c r="C20" s="7">
        <v>1</v>
      </c>
      <c r="D20" s="7"/>
      <c r="E20" s="7"/>
      <c r="F20" s="7">
        <v>1</v>
      </c>
      <c r="G20" s="7">
        <v>1</v>
      </c>
      <c r="H20" s="7"/>
      <c r="I20" s="7"/>
      <c r="J20" s="7"/>
      <c r="K20" s="7"/>
      <c r="L20" s="3">
        <f t="shared" si="5"/>
        <v>7</v>
      </c>
      <c r="M20" s="7"/>
      <c r="N20" s="11">
        <v>1</v>
      </c>
      <c r="O20" s="7">
        <v>3</v>
      </c>
      <c r="P20" s="7">
        <v>4</v>
      </c>
      <c r="Q20" s="7">
        <v>3</v>
      </c>
      <c r="R20" s="7">
        <v>1</v>
      </c>
      <c r="S20" s="7">
        <v>3</v>
      </c>
      <c r="T20" s="7">
        <v>1</v>
      </c>
      <c r="U20" s="7"/>
      <c r="V20" s="7">
        <v>1</v>
      </c>
      <c r="W20" s="7"/>
      <c r="X20" s="3">
        <f t="shared" si="6"/>
        <v>14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4"/>
        <v>Eric Karstunen</v>
      </c>
      <c r="B21" s="11">
        <v>2</v>
      </c>
      <c r="C21" s="7">
        <v>1</v>
      </c>
      <c r="D21" s="7"/>
      <c r="E21" s="7"/>
      <c r="F21" s="7">
        <v>1</v>
      </c>
      <c r="G21" s="7">
        <v>3</v>
      </c>
      <c r="H21" s="7">
        <v>1</v>
      </c>
      <c r="I21" s="7"/>
      <c r="J21" s="7">
        <v>1</v>
      </c>
      <c r="K21" s="7"/>
      <c r="L21" s="3">
        <f t="shared" si="5"/>
        <v>7</v>
      </c>
      <c r="M21" s="7"/>
      <c r="N21" s="11">
        <v>2</v>
      </c>
      <c r="O21" s="7">
        <v>2</v>
      </c>
      <c r="P21" s="7">
        <v>1</v>
      </c>
      <c r="Q21" s="7">
        <v>1</v>
      </c>
      <c r="R21" s="7">
        <v>1</v>
      </c>
      <c r="S21" s="7">
        <v>11</v>
      </c>
      <c r="T21" s="7"/>
      <c r="U21" s="7"/>
      <c r="V21" s="7">
        <v>2</v>
      </c>
      <c r="W21" s="7"/>
      <c r="X21" s="3">
        <f t="shared" si="6"/>
        <v>11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4"/>
        <v>Pat Lawlor</v>
      </c>
      <c r="B22" s="11">
        <v>2</v>
      </c>
      <c r="C22" s="7"/>
      <c r="D22" s="7"/>
      <c r="E22" s="7"/>
      <c r="F22" s="7"/>
      <c r="G22" s="7">
        <v>7</v>
      </c>
      <c r="H22" s="7">
        <v>2</v>
      </c>
      <c r="I22" s="7"/>
      <c r="J22" s="7">
        <v>1</v>
      </c>
      <c r="K22" s="7"/>
      <c r="L22" s="3">
        <f t="shared" si="5"/>
        <v>4</v>
      </c>
      <c r="M22" s="7"/>
      <c r="N22" s="11"/>
      <c r="O22" s="7"/>
      <c r="P22" s="7">
        <v>2</v>
      </c>
      <c r="Q22" s="7"/>
      <c r="R22" s="7"/>
      <c r="S22" s="7">
        <v>8</v>
      </c>
      <c r="T22" s="7"/>
      <c r="U22" s="7"/>
      <c r="V22" s="7"/>
      <c r="W22" s="7"/>
      <c r="X22" s="3">
        <f t="shared" si="6"/>
        <v>0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4"/>
        <v>Jack Marino</v>
      </c>
      <c r="B23" s="11"/>
      <c r="C23" s="7"/>
      <c r="D23" s="7"/>
      <c r="E23" s="7"/>
      <c r="F23" s="7"/>
      <c r="G23" s="7"/>
      <c r="H23" s="7"/>
      <c r="I23" s="7"/>
      <c r="J23" s="7"/>
      <c r="K23" s="7">
        <v>1</v>
      </c>
      <c r="L23" s="3">
        <f t="shared" si="5"/>
        <v>0</v>
      </c>
      <c r="M23" s="7"/>
      <c r="N23" s="11"/>
      <c r="O23" s="7"/>
      <c r="P23" s="7"/>
      <c r="Q23" s="7"/>
      <c r="R23" s="7"/>
      <c r="S23" s="7"/>
      <c r="T23" s="7"/>
      <c r="U23" s="7"/>
      <c r="V23" s="7"/>
      <c r="W23" s="7">
        <v>1</v>
      </c>
      <c r="X23" s="3">
        <f t="shared" si="6"/>
        <v>0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4"/>
        <v>Colin Staab</v>
      </c>
      <c r="B24" s="11"/>
      <c r="C24" s="7"/>
      <c r="D24" s="7"/>
      <c r="E24" s="7"/>
      <c r="F24" s="7"/>
      <c r="G24" s="7"/>
      <c r="H24" s="7"/>
      <c r="I24" s="7"/>
      <c r="J24" s="7"/>
      <c r="K24" s="7">
        <v>1</v>
      </c>
      <c r="L24" s="3">
        <f t="shared" si="5"/>
        <v>0</v>
      </c>
      <c r="M24" s="7"/>
      <c r="N24" s="11"/>
      <c r="O24" s="7"/>
      <c r="P24" s="7"/>
      <c r="Q24" s="7"/>
      <c r="R24" s="7"/>
      <c r="S24" s="7"/>
      <c r="T24" s="7"/>
      <c r="U24" s="7"/>
      <c r="V24" s="7"/>
      <c r="W24" s="7">
        <v>1</v>
      </c>
      <c r="X24" s="3">
        <f t="shared" si="6"/>
        <v>0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Mike Ward</v>
      </c>
      <c r="B25" s="11"/>
      <c r="C25" s="7">
        <v>1</v>
      </c>
      <c r="D25" s="7"/>
      <c r="E25" s="7"/>
      <c r="F25" s="7">
        <v>1</v>
      </c>
      <c r="G25" s="7">
        <v>8</v>
      </c>
      <c r="H25" s="7">
        <v>1</v>
      </c>
      <c r="I25" s="7"/>
      <c r="J25" s="7">
        <v>2</v>
      </c>
      <c r="K25" s="7"/>
      <c r="L25" s="3">
        <f>(B25*2)+(C25*3)+E25</f>
        <v>3</v>
      </c>
      <c r="M25" s="7"/>
      <c r="N25" s="11"/>
      <c r="O25" s="7">
        <v>3</v>
      </c>
      <c r="P25" s="7"/>
      <c r="Q25" s="7"/>
      <c r="R25" s="7"/>
      <c r="S25" s="7">
        <v>5</v>
      </c>
      <c r="T25" s="7">
        <v>1</v>
      </c>
      <c r="U25" s="7"/>
      <c r="V25" s="7">
        <v>2</v>
      </c>
      <c r="W25" s="7"/>
      <c r="X25" s="3">
        <f>(N25*2)+(O25*3)+Q25</f>
        <v>9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>
        <f>A12</f>
        <v>0</v>
      </c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3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3">
        <f>(N26*2)+(O26*3)+Q26</f>
        <v>0</v>
      </c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K27" si="7">SUM(B17:B26)</f>
        <v>10</v>
      </c>
      <c r="C27" s="13">
        <f t="shared" si="7"/>
        <v>4</v>
      </c>
      <c r="D27" s="13">
        <f t="shared" si="7"/>
        <v>8</v>
      </c>
      <c r="E27" s="13">
        <f t="shared" si="7"/>
        <v>4</v>
      </c>
      <c r="F27" s="13">
        <f t="shared" si="7"/>
        <v>3</v>
      </c>
      <c r="G27" s="13">
        <f t="shared" si="7"/>
        <v>24</v>
      </c>
      <c r="H27" s="13">
        <f t="shared" si="7"/>
        <v>4</v>
      </c>
      <c r="I27" s="13">
        <f t="shared" si="7"/>
        <v>1</v>
      </c>
      <c r="J27" s="13">
        <f t="shared" si="7"/>
        <v>10</v>
      </c>
      <c r="K27" s="13">
        <f t="shared" si="7"/>
        <v>3</v>
      </c>
      <c r="L27" s="43">
        <f>SUM(L17:L26)</f>
        <v>36</v>
      </c>
      <c r="M27" s="7"/>
      <c r="N27" s="67">
        <f t="shared" ref="N27:W27" si="8">SUM(N17:N26)</f>
        <v>8</v>
      </c>
      <c r="O27" s="68">
        <f t="shared" si="8"/>
        <v>9</v>
      </c>
      <c r="P27" s="68">
        <f t="shared" si="8"/>
        <v>16</v>
      </c>
      <c r="Q27" s="68">
        <f t="shared" si="8"/>
        <v>9</v>
      </c>
      <c r="R27" s="68">
        <f t="shared" si="8"/>
        <v>5</v>
      </c>
      <c r="S27" s="68">
        <f t="shared" si="8"/>
        <v>37</v>
      </c>
      <c r="T27" s="68">
        <f t="shared" si="8"/>
        <v>4</v>
      </c>
      <c r="U27" s="68">
        <f t="shared" si="8"/>
        <v>0</v>
      </c>
      <c r="V27" s="68">
        <f t="shared" si="8"/>
        <v>8</v>
      </c>
      <c r="W27" s="68">
        <f t="shared" si="8"/>
        <v>3</v>
      </c>
      <c r="X27" s="43">
        <f>SUM(X17:X26)</f>
        <v>52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>
        <f>+E27/D27</f>
        <v>0.5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0.5625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 t="shared" ref="A31:A38" si="9">+A3</f>
        <v>Quadry Allen</v>
      </c>
      <c r="B31" s="11">
        <v>3</v>
      </c>
      <c r="C31" s="7">
        <v>4</v>
      </c>
      <c r="D31" s="7">
        <v>6</v>
      </c>
      <c r="E31" s="7">
        <v>6</v>
      </c>
      <c r="F31" s="7">
        <v>2</v>
      </c>
      <c r="G31" s="7">
        <v>5</v>
      </c>
      <c r="H31" s="7">
        <v>1</v>
      </c>
      <c r="I31" s="7"/>
      <c r="J31" s="7"/>
      <c r="K31" s="7"/>
      <c r="L31" s="38">
        <f t="shared" ref="L31:L38" si="10">(B31*2)+(C31*3)+E31</f>
        <v>24</v>
      </c>
      <c r="M31" s="7"/>
      <c r="N31" s="11">
        <v>2</v>
      </c>
      <c r="O31" s="7">
        <v>3</v>
      </c>
      <c r="P31" s="7">
        <v>5</v>
      </c>
      <c r="Q31" s="7">
        <v>5</v>
      </c>
      <c r="R31" s="7">
        <v>1</v>
      </c>
      <c r="S31" s="7">
        <v>1</v>
      </c>
      <c r="T31" s="7"/>
      <c r="U31" s="7"/>
      <c r="V31" s="7"/>
      <c r="W31" s="7"/>
      <c r="X31" s="38">
        <f t="shared" ref="X31:X38" si="11">(N31*2)+(O31*3)+Q31</f>
        <v>18</v>
      </c>
    </row>
    <row r="32" spans="1:37" x14ac:dyDescent="0.2">
      <c r="A32" s="7" t="str">
        <f t="shared" si="9"/>
        <v>Dave Harding</v>
      </c>
      <c r="B32" s="11"/>
      <c r="C32" s="7"/>
      <c r="D32" s="7"/>
      <c r="E32" s="7"/>
      <c r="F32" s="7"/>
      <c r="G32" s="7"/>
      <c r="H32" s="7"/>
      <c r="I32" s="7"/>
      <c r="J32" s="7"/>
      <c r="K32" s="7"/>
      <c r="L32" s="3">
        <f t="shared" si="10"/>
        <v>0</v>
      </c>
      <c r="M32" s="7"/>
      <c r="N32" s="11"/>
      <c r="O32" s="7"/>
      <c r="P32" s="7"/>
      <c r="Q32" s="7"/>
      <c r="R32" s="7"/>
      <c r="S32" s="7"/>
      <c r="T32" s="7"/>
      <c r="U32" s="7"/>
      <c r="V32" s="7"/>
      <c r="W32" s="7"/>
      <c r="X32" s="3">
        <f t="shared" si="11"/>
        <v>0</v>
      </c>
    </row>
    <row r="33" spans="1:24" x14ac:dyDescent="0.2">
      <c r="A33" s="7" t="str">
        <f t="shared" si="9"/>
        <v>Tom Jackson</v>
      </c>
      <c r="B33" s="11"/>
      <c r="C33" s="7"/>
      <c r="D33" s="7"/>
      <c r="E33" s="7"/>
      <c r="F33" s="7"/>
      <c r="G33" s="7"/>
      <c r="H33" s="7"/>
      <c r="I33" s="7"/>
      <c r="J33" s="7"/>
      <c r="K33" s="7">
        <v>1</v>
      </c>
      <c r="L33" s="3">
        <f t="shared" si="10"/>
        <v>0</v>
      </c>
      <c r="M33" s="7"/>
      <c r="N33" s="11"/>
      <c r="O33" s="7"/>
      <c r="P33" s="7">
        <v>2</v>
      </c>
      <c r="Q33" s="7">
        <v>1</v>
      </c>
      <c r="R33" s="7">
        <v>1</v>
      </c>
      <c r="S33" s="7">
        <v>6</v>
      </c>
      <c r="T33" s="7"/>
      <c r="U33" s="7">
        <v>1</v>
      </c>
      <c r="V33" s="7">
        <v>1</v>
      </c>
      <c r="W33" s="7"/>
      <c r="X33" s="3">
        <f t="shared" si="11"/>
        <v>1</v>
      </c>
    </row>
    <row r="34" spans="1:24" x14ac:dyDescent="0.2">
      <c r="A34" s="7" t="str">
        <f t="shared" si="9"/>
        <v>Rolph, Jean-Baptiste</v>
      </c>
      <c r="B34" s="11">
        <v>2</v>
      </c>
      <c r="C34" s="7">
        <v>2</v>
      </c>
      <c r="D34" s="7"/>
      <c r="E34" s="7"/>
      <c r="F34" s="7">
        <v>2</v>
      </c>
      <c r="G34" s="7">
        <v>5</v>
      </c>
      <c r="H34" s="7">
        <v>1</v>
      </c>
      <c r="I34" s="7"/>
      <c r="J34" s="7"/>
      <c r="K34" s="7"/>
      <c r="L34" s="3">
        <f t="shared" si="10"/>
        <v>10</v>
      </c>
      <c r="M34" s="7"/>
      <c r="N34" s="11">
        <v>1</v>
      </c>
      <c r="O34" s="7">
        <v>1</v>
      </c>
      <c r="P34" s="7">
        <v>2</v>
      </c>
      <c r="Q34" s="7">
        <v>1</v>
      </c>
      <c r="R34" s="7"/>
      <c r="S34" s="7">
        <v>3</v>
      </c>
      <c r="T34" s="7">
        <v>1</v>
      </c>
      <c r="U34" s="7"/>
      <c r="V34" s="7"/>
      <c r="W34" s="7"/>
      <c r="X34" s="3">
        <f t="shared" si="11"/>
        <v>6</v>
      </c>
    </row>
    <row r="35" spans="1:24" x14ac:dyDescent="0.2">
      <c r="A35" s="7" t="str">
        <f t="shared" si="9"/>
        <v>Eric Karstunen</v>
      </c>
      <c r="B35" s="11">
        <v>1</v>
      </c>
      <c r="C35" s="7">
        <v>2</v>
      </c>
      <c r="D35" s="7">
        <v>2</v>
      </c>
      <c r="E35" s="7">
        <v>2</v>
      </c>
      <c r="F35" s="7">
        <v>1</v>
      </c>
      <c r="G35" s="7">
        <v>6</v>
      </c>
      <c r="H35" s="7">
        <v>2</v>
      </c>
      <c r="I35" s="7">
        <v>1</v>
      </c>
      <c r="J35" s="7"/>
      <c r="K35" s="7"/>
      <c r="L35" s="3">
        <f t="shared" si="10"/>
        <v>10</v>
      </c>
      <c r="M35" s="7"/>
      <c r="N35" s="11">
        <v>1</v>
      </c>
      <c r="O35" s="7"/>
      <c r="P35" s="7"/>
      <c r="Q35" s="7"/>
      <c r="R35" s="7"/>
      <c r="S35" s="7">
        <v>5</v>
      </c>
      <c r="T35" s="7"/>
      <c r="U35" s="7"/>
      <c r="V35" s="7">
        <v>3</v>
      </c>
      <c r="W35" s="7"/>
      <c r="X35" s="3">
        <f t="shared" si="11"/>
        <v>2</v>
      </c>
    </row>
    <row r="36" spans="1:24" x14ac:dyDescent="0.2">
      <c r="A36" s="7" t="str">
        <f t="shared" si="9"/>
        <v>Pat Lawlor</v>
      </c>
      <c r="B36" s="11">
        <v>2</v>
      </c>
      <c r="C36" s="7"/>
      <c r="D36" s="7"/>
      <c r="E36" s="7"/>
      <c r="F36" s="7">
        <v>2</v>
      </c>
      <c r="G36" s="7">
        <v>9</v>
      </c>
      <c r="H36" s="7"/>
      <c r="I36" s="7"/>
      <c r="J36" s="7"/>
      <c r="K36" s="7"/>
      <c r="L36" s="3">
        <f t="shared" si="10"/>
        <v>4</v>
      </c>
      <c r="M36" s="7"/>
      <c r="N36" s="11">
        <v>1</v>
      </c>
      <c r="O36" s="7">
        <v>1</v>
      </c>
      <c r="P36" s="7"/>
      <c r="Q36" s="7"/>
      <c r="R36" s="7"/>
      <c r="S36" s="7">
        <v>2</v>
      </c>
      <c r="T36" s="7">
        <v>1</v>
      </c>
      <c r="U36" s="7"/>
      <c r="V36" s="7">
        <v>1</v>
      </c>
      <c r="W36" s="7"/>
      <c r="X36" s="3">
        <f t="shared" si="11"/>
        <v>5</v>
      </c>
    </row>
    <row r="37" spans="1:24" x14ac:dyDescent="0.2">
      <c r="A37" s="7" t="str">
        <f t="shared" si="9"/>
        <v>Jack Marino</v>
      </c>
      <c r="B37" s="11">
        <v>2</v>
      </c>
      <c r="C37" s="7"/>
      <c r="D37" s="7"/>
      <c r="E37" s="7"/>
      <c r="F37" s="7"/>
      <c r="G37" s="7">
        <v>5</v>
      </c>
      <c r="H37" s="7"/>
      <c r="I37" s="7">
        <v>2</v>
      </c>
      <c r="J37" s="7">
        <v>3</v>
      </c>
      <c r="K37" s="7"/>
      <c r="L37" s="3">
        <f t="shared" si="10"/>
        <v>4</v>
      </c>
      <c r="M37" s="7"/>
      <c r="N37" s="11">
        <v>2</v>
      </c>
      <c r="O37" s="7"/>
      <c r="P37" s="7"/>
      <c r="Q37" s="7"/>
      <c r="R37" s="7"/>
      <c r="S37" s="7">
        <v>4</v>
      </c>
      <c r="T37" s="7"/>
      <c r="U37" s="7">
        <v>1</v>
      </c>
      <c r="V37" s="7">
        <v>4</v>
      </c>
      <c r="W37" s="7"/>
      <c r="X37" s="3">
        <f t="shared" si="11"/>
        <v>4</v>
      </c>
    </row>
    <row r="38" spans="1:24" x14ac:dyDescent="0.2">
      <c r="A38" s="7" t="str">
        <f t="shared" si="9"/>
        <v>Colin Staab</v>
      </c>
      <c r="B38" s="11">
        <v>1</v>
      </c>
      <c r="C38" s="7">
        <v>1</v>
      </c>
      <c r="D38" s="7"/>
      <c r="E38" s="7"/>
      <c r="F38" s="7"/>
      <c r="G38" s="7">
        <v>2</v>
      </c>
      <c r="H38" s="7">
        <v>1</v>
      </c>
      <c r="I38" s="7"/>
      <c r="J38" s="7">
        <v>2</v>
      </c>
      <c r="K38" s="7"/>
      <c r="L38" s="3">
        <f t="shared" si="10"/>
        <v>5</v>
      </c>
      <c r="M38" s="7"/>
      <c r="N38" s="11"/>
      <c r="O38" s="7"/>
      <c r="P38" s="7"/>
      <c r="Q38" s="7"/>
      <c r="R38" s="7">
        <v>1</v>
      </c>
      <c r="S38" s="7">
        <v>1</v>
      </c>
      <c r="T38" s="7">
        <v>2</v>
      </c>
      <c r="U38" s="7"/>
      <c r="V38" s="7">
        <v>4</v>
      </c>
      <c r="W38" s="7"/>
      <c r="X38" s="3">
        <f t="shared" si="11"/>
        <v>0</v>
      </c>
    </row>
    <row r="39" spans="1:24" x14ac:dyDescent="0.2">
      <c r="A39" s="7" t="str">
        <f>A11</f>
        <v>Mike Ward</v>
      </c>
      <c r="B39" s="11">
        <v>2</v>
      </c>
      <c r="C39" s="7">
        <v>1</v>
      </c>
      <c r="D39" s="7"/>
      <c r="E39" s="7"/>
      <c r="F39" s="7"/>
      <c r="G39" s="7">
        <v>4</v>
      </c>
      <c r="H39" s="7">
        <v>1</v>
      </c>
      <c r="I39" s="7"/>
      <c r="J39" s="7">
        <v>1</v>
      </c>
      <c r="K39" s="7"/>
      <c r="L39" s="3">
        <f>(B39*2)+(C39*3)+E39</f>
        <v>7</v>
      </c>
      <c r="M39" s="7"/>
      <c r="N39" s="11"/>
      <c r="O39" s="7"/>
      <c r="P39" s="7"/>
      <c r="Q39" s="7"/>
      <c r="R39" s="7"/>
      <c r="S39" s="7">
        <v>2</v>
      </c>
      <c r="T39" s="7">
        <v>1</v>
      </c>
      <c r="U39" s="7"/>
      <c r="V39" s="7">
        <v>1</v>
      </c>
      <c r="W39" s="7"/>
      <c r="X39" s="3">
        <f>(N39*2)+(O39*3)+Q39</f>
        <v>0</v>
      </c>
    </row>
    <row r="40" spans="1:24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3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3">
        <f>(N40*2)+(O40*3)+Q40</f>
        <v>0</v>
      </c>
    </row>
    <row r="41" spans="1:24" ht="13.5" thickBot="1" x14ac:dyDescent="0.25">
      <c r="A41" s="7" t="s">
        <v>19</v>
      </c>
      <c r="B41" s="67">
        <f t="shared" ref="B41:K41" si="12">SUM(B31:B40)</f>
        <v>13</v>
      </c>
      <c r="C41" s="68">
        <f t="shared" si="12"/>
        <v>10</v>
      </c>
      <c r="D41" s="68">
        <f t="shared" si="12"/>
        <v>8</v>
      </c>
      <c r="E41" s="68">
        <f t="shared" si="12"/>
        <v>8</v>
      </c>
      <c r="F41" s="68">
        <f t="shared" si="12"/>
        <v>7</v>
      </c>
      <c r="G41" s="68">
        <f t="shared" si="12"/>
        <v>36</v>
      </c>
      <c r="H41" s="68">
        <f t="shared" si="12"/>
        <v>6</v>
      </c>
      <c r="I41" s="68">
        <f t="shared" si="12"/>
        <v>3</v>
      </c>
      <c r="J41" s="68">
        <f t="shared" si="12"/>
        <v>6</v>
      </c>
      <c r="K41" s="68">
        <f t="shared" si="12"/>
        <v>1</v>
      </c>
      <c r="L41" s="43">
        <f>SUM(L31:L40)</f>
        <v>64</v>
      </c>
      <c r="M41" s="7"/>
      <c r="N41" s="67">
        <f t="shared" ref="N41:W41" si="13">SUM(N31:N40)</f>
        <v>7</v>
      </c>
      <c r="O41" s="68">
        <f t="shared" si="13"/>
        <v>5</v>
      </c>
      <c r="P41" s="68">
        <f t="shared" si="13"/>
        <v>9</v>
      </c>
      <c r="Q41" s="68">
        <f t="shared" si="13"/>
        <v>7</v>
      </c>
      <c r="R41" s="68">
        <f t="shared" si="13"/>
        <v>3</v>
      </c>
      <c r="S41" s="68">
        <f t="shared" si="13"/>
        <v>24</v>
      </c>
      <c r="T41" s="68">
        <f t="shared" si="13"/>
        <v>5</v>
      </c>
      <c r="U41" s="68">
        <f t="shared" si="13"/>
        <v>2</v>
      </c>
      <c r="V41" s="68">
        <f t="shared" si="13"/>
        <v>14</v>
      </c>
      <c r="W41" s="68">
        <f t="shared" si="13"/>
        <v>0</v>
      </c>
      <c r="X41" s="43">
        <f>SUM(X31:X40)</f>
        <v>36</v>
      </c>
    </row>
    <row r="42" spans="1:24" x14ac:dyDescent="0.2">
      <c r="A42" s="7"/>
      <c r="B42" s="7"/>
      <c r="C42" s="7"/>
      <c r="D42" s="7"/>
      <c r="E42" s="14">
        <f>+E41/D41</f>
        <v>1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0.77777777777777779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8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 t="shared" ref="A45:A52" si="14">+A3</f>
        <v>Quadry Allen</v>
      </c>
      <c r="B45" s="11">
        <v>2</v>
      </c>
      <c r="C45" s="7">
        <v>3</v>
      </c>
      <c r="D45" s="7">
        <v>4</v>
      </c>
      <c r="E45" s="7">
        <v>3</v>
      </c>
      <c r="F45" s="7">
        <v>3</v>
      </c>
      <c r="G45" s="7">
        <v>2</v>
      </c>
      <c r="H45" s="7"/>
      <c r="I45" s="7"/>
      <c r="J45" s="7">
        <v>5</v>
      </c>
      <c r="K45" s="7"/>
      <c r="L45" s="38">
        <f t="shared" ref="L45:L52" si="15">(B45*2)+(C45*3)+E45</f>
        <v>16</v>
      </c>
      <c r="M45" s="7"/>
      <c r="N45" s="11">
        <v>2</v>
      </c>
      <c r="O45" s="7">
        <v>3</v>
      </c>
      <c r="P45" s="7">
        <v>5</v>
      </c>
      <c r="Q45" s="7">
        <v>1</v>
      </c>
      <c r="R45" s="7">
        <v>2</v>
      </c>
      <c r="S45" s="7">
        <v>6</v>
      </c>
      <c r="T45" s="7">
        <v>1</v>
      </c>
      <c r="U45" s="7"/>
      <c r="V45" s="7">
        <v>1</v>
      </c>
      <c r="W45" s="7"/>
      <c r="X45" s="38">
        <f t="shared" ref="X45:X52" si="16">(N45*2)+(O45*3)+Q45</f>
        <v>14</v>
      </c>
    </row>
    <row r="46" spans="1:24" x14ac:dyDescent="0.2">
      <c r="A46" s="7" t="str">
        <f t="shared" si="14"/>
        <v>Dave Harding</v>
      </c>
      <c r="B46" s="11"/>
      <c r="C46" s="7"/>
      <c r="D46" s="7"/>
      <c r="E46" s="7"/>
      <c r="F46" s="7"/>
      <c r="G46" s="7"/>
      <c r="H46" s="7"/>
      <c r="I46" s="7"/>
      <c r="J46" s="7"/>
      <c r="K46" s="7">
        <v>1</v>
      </c>
      <c r="L46" s="3">
        <f t="shared" si="15"/>
        <v>0</v>
      </c>
      <c r="M46" s="7"/>
      <c r="N46" s="11">
        <v>1</v>
      </c>
      <c r="O46" s="7">
        <v>1</v>
      </c>
      <c r="P46" s="7"/>
      <c r="Q46" s="7"/>
      <c r="R46" s="7">
        <v>1</v>
      </c>
      <c r="S46" s="7">
        <v>2</v>
      </c>
      <c r="T46" s="7"/>
      <c r="U46" s="7"/>
      <c r="V46" s="7">
        <v>1</v>
      </c>
      <c r="W46" s="7"/>
      <c r="X46" s="3">
        <f t="shared" si="16"/>
        <v>5</v>
      </c>
    </row>
    <row r="47" spans="1:24" x14ac:dyDescent="0.2">
      <c r="A47" s="7" t="str">
        <f t="shared" si="14"/>
        <v>Tom Jackson</v>
      </c>
      <c r="B47" s="11"/>
      <c r="C47" s="7"/>
      <c r="D47" s="7"/>
      <c r="E47" s="7"/>
      <c r="F47" s="7"/>
      <c r="G47" s="7"/>
      <c r="H47" s="7"/>
      <c r="I47" s="7"/>
      <c r="J47" s="7"/>
      <c r="K47" s="7">
        <v>1</v>
      </c>
      <c r="L47" s="3">
        <f t="shared" si="15"/>
        <v>0</v>
      </c>
      <c r="M47" s="7"/>
      <c r="N47" s="11"/>
      <c r="O47" s="7"/>
      <c r="P47" s="7"/>
      <c r="Q47" s="7"/>
      <c r="R47" s="7"/>
      <c r="S47" s="7"/>
      <c r="T47" s="7"/>
      <c r="U47" s="7"/>
      <c r="V47" s="7"/>
      <c r="W47" s="7">
        <v>1</v>
      </c>
      <c r="X47" s="3">
        <f t="shared" si="16"/>
        <v>0</v>
      </c>
    </row>
    <row r="48" spans="1:24" x14ac:dyDescent="0.2">
      <c r="A48" s="7" t="str">
        <f t="shared" si="14"/>
        <v>Rolph, Jean-Baptiste</v>
      </c>
      <c r="B48" s="11">
        <v>1</v>
      </c>
      <c r="C48" s="7">
        <v>1</v>
      </c>
      <c r="D48" s="7"/>
      <c r="E48" s="7"/>
      <c r="F48" s="7">
        <v>1</v>
      </c>
      <c r="G48" s="7">
        <v>4</v>
      </c>
      <c r="H48" s="7">
        <v>1</v>
      </c>
      <c r="I48" s="7"/>
      <c r="J48" s="7">
        <v>3</v>
      </c>
      <c r="K48" s="7"/>
      <c r="L48" s="3">
        <f t="shared" si="15"/>
        <v>5</v>
      </c>
      <c r="M48" s="7"/>
      <c r="N48" s="11">
        <v>3</v>
      </c>
      <c r="O48" s="7">
        <v>1</v>
      </c>
      <c r="P48" s="7"/>
      <c r="Q48" s="7"/>
      <c r="R48" s="7"/>
      <c r="S48" s="7">
        <v>1</v>
      </c>
      <c r="T48" s="7">
        <v>2</v>
      </c>
      <c r="U48" s="7"/>
      <c r="V48" s="7"/>
      <c r="W48" s="7"/>
      <c r="X48" s="3">
        <f t="shared" si="16"/>
        <v>9</v>
      </c>
    </row>
    <row r="49" spans="1:26" x14ac:dyDescent="0.2">
      <c r="A49" s="7" t="str">
        <f t="shared" si="14"/>
        <v>Eric Karstunen</v>
      </c>
      <c r="B49" s="11">
        <v>2</v>
      </c>
      <c r="C49" s="7"/>
      <c r="D49" s="7">
        <v>2</v>
      </c>
      <c r="E49" s="7"/>
      <c r="F49" s="7"/>
      <c r="G49" s="7">
        <v>16</v>
      </c>
      <c r="H49" s="7">
        <v>5</v>
      </c>
      <c r="I49" s="7">
        <v>1</v>
      </c>
      <c r="J49" s="7">
        <v>2</v>
      </c>
      <c r="K49" s="7"/>
      <c r="L49" s="3">
        <f t="shared" si="15"/>
        <v>4</v>
      </c>
      <c r="M49" s="7"/>
      <c r="N49" s="11">
        <v>3</v>
      </c>
      <c r="O49" s="7"/>
      <c r="P49" s="7">
        <v>2</v>
      </c>
      <c r="Q49" s="7"/>
      <c r="R49" s="7"/>
      <c r="S49" s="7">
        <v>10</v>
      </c>
      <c r="T49" s="7">
        <v>2</v>
      </c>
      <c r="U49" s="7"/>
      <c r="V49" s="7">
        <v>1</v>
      </c>
      <c r="W49" s="7"/>
      <c r="X49" s="3">
        <f t="shared" si="16"/>
        <v>6</v>
      </c>
    </row>
    <row r="50" spans="1:26" x14ac:dyDescent="0.2">
      <c r="A50" s="7" t="str">
        <f t="shared" si="14"/>
        <v>Pat Lawlor</v>
      </c>
      <c r="B50" s="11"/>
      <c r="C50" s="7"/>
      <c r="D50" s="7"/>
      <c r="E50" s="7"/>
      <c r="F50" s="7">
        <v>2</v>
      </c>
      <c r="G50" s="7">
        <v>10</v>
      </c>
      <c r="H50" s="7">
        <v>4</v>
      </c>
      <c r="I50" s="7"/>
      <c r="J50" s="7">
        <v>3</v>
      </c>
      <c r="K50" s="7"/>
      <c r="L50" s="3">
        <f t="shared" si="15"/>
        <v>0</v>
      </c>
      <c r="M50" s="7"/>
      <c r="N50" s="11"/>
      <c r="O50" s="7"/>
      <c r="P50" s="7"/>
      <c r="Q50" s="7"/>
      <c r="R50" s="7">
        <v>1</v>
      </c>
      <c r="S50" s="7">
        <v>3</v>
      </c>
      <c r="T50" s="7"/>
      <c r="U50" s="7"/>
      <c r="V50" s="7">
        <v>1</v>
      </c>
      <c r="W50" s="7"/>
      <c r="X50" s="3">
        <f t="shared" si="16"/>
        <v>0</v>
      </c>
    </row>
    <row r="51" spans="1:26" x14ac:dyDescent="0.2">
      <c r="A51" s="7" t="str">
        <f t="shared" si="14"/>
        <v>Jack Marino</v>
      </c>
      <c r="B51" s="11"/>
      <c r="C51" s="7"/>
      <c r="D51" s="7"/>
      <c r="E51" s="7"/>
      <c r="F51" s="7"/>
      <c r="G51" s="7"/>
      <c r="H51" s="7"/>
      <c r="I51" s="7"/>
      <c r="J51" s="7"/>
      <c r="K51" s="7"/>
      <c r="L51" s="3">
        <f t="shared" si="15"/>
        <v>0</v>
      </c>
      <c r="M51" s="7"/>
      <c r="N51" s="11"/>
      <c r="O51" s="7"/>
      <c r="P51" s="7"/>
      <c r="Q51" s="7"/>
      <c r="R51" s="7"/>
      <c r="S51" s="7">
        <v>7</v>
      </c>
      <c r="T51" s="7"/>
      <c r="U51" s="7">
        <v>1</v>
      </c>
      <c r="V51" s="7">
        <v>3</v>
      </c>
      <c r="W51" s="7"/>
      <c r="X51" s="3">
        <f t="shared" si="16"/>
        <v>0</v>
      </c>
    </row>
    <row r="52" spans="1:26" x14ac:dyDescent="0.2">
      <c r="A52" s="7" t="str">
        <f t="shared" si="14"/>
        <v>Colin Staab</v>
      </c>
      <c r="B52" s="11"/>
      <c r="C52" s="7"/>
      <c r="D52" s="7"/>
      <c r="E52" s="7"/>
      <c r="F52" s="7"/>
      <c r="G52" s="7"/>
      <c r="H52" s="7"/>
      <c r="I52" s="7"/>
      <c r="J52" s="7"/>
      <c r="K52" s="7"/>
      <c r="L52" s="3">
        <f t="shared" si="15"/>
        <v>0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>
        <v>1</v>
      </c>
      <c r="X52" s="3">
        <f t="shared" si="16"/>
        <v>0</v>
      </c>
    </row>
    <row r="53" spans="1:26" x14ac:dyDescent="0.2">
      <c r="A53" s="7" t="str">
        <f>A11</f>
        <v>Mike Ward</v>
      </c>
      <c r="B53" s="11">
        <v>2</v>
      </c>
      <c r="C53" s="7">
        <v>3</v>
      </c>
      <c r="D53" s="7"/>
      <c r="E53" s="7"/>
      <c r="F53" s="7">
        <v>1</v>
      </c>
      <c r="G53" s="7">
        <v>10</v>
      </c>
      <c r="H53" s="7">
        <v>1</v>
      </c>
      <c r="I53" s="7">
        <v>1</v>
      </c>
      <c r="J53" s="7">
        <v>1</v>
      </c>
      <c r="K53" s="7"/>
      <c r="L53" s="3">
        <f>(B53*2)+(C53*3)+E53</f>
        <v>13</v>
      </c>
      <c r="M53" s="7"/>
      <c r="N53" s="11"/>
      <c r="O53" s="7"/>
      <c r="P53" s="7"/>
      <c r="Q53" s="7"/>
      <c r="R53" s="7"/>
      <c r="S53" s="7"/>
      <c r="T53" s="7"/>
      <c r="U53" s="7"/>
      <c r="V53" s="7"/>
      <c r="W53" s="7">
        <v>1</v>
      </c>
      <c r="X53" s="3">
        <f>(N53*2)+(O53*3)+Q53</f>
        <v>0</v>
      </c>
    </row>
    <row r="54" spans="1:26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3">
        <f>(B54*2)+(C54*3)+E54</f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3">
        <f>(N54*2)+(O54*3)+Q54</f>
        <v>0</v>
      </c>
    </row>
    <row r="55" spans="1:26" ht="13.5" thickBot="1" x14ac:dyDescent="0.25">
      <c r="A55" s="7" t="s">
        <v>19</v>
      </c>
      <c r="B55" s="67">
        <f t="shared" ref="B55:K55" si="17">SUM(B45:B54)</f>
        <v>7</v>
      </c>
      <c r="C55" s="68">
        <f t="shared" si="17"/>
        <v>7</v>
      </c>
      <c r="D55" s="68">
        <f t="shared" si="17"/>
        <v>6</v>
      </c>
      <c r="E55" s="68">
        <f t="shared" si="17"/>
        <v>3</v>
      </c>
      <c r="F55" s="68">
        <f t="shared" si="17"/>
        <v>7</v>
      </c>
      <c r="G55" s="68">
        <f t="shared" si="17"/>
        <v>42</v>
      </c>
      <c r="H55" s="68">
        <f t="shared" si="17"/>
        <v>11</v>
      </c>
      <c r="I55" s="68">
        <f t="shared" si="17"/>
        <v>2</v>
      </c>
      <c r="J55" s="68">
        <f t="shared" si="17"/>
        <v>14</v>
      </c>
      <c r="K55" s="68">
        <f t="shared" si="17"/>
        <v>2</v>
      </c>
      <c r="L55" s="43">
        <f>SUM(L45:L54)</f>
        <v>38</v>
      </c>
      <c r="M55" s="7"/>
      <c r="N55" s="67">
        <f t="shared" ref="N55:W55" si="18">SUM(N45:N54)</f>
        <v>9</v>
      </c>
      <c r="O55" s="68">
        <f t="shared" si="18"/>
        <v>5</v>
      </c>
      <c r="P55" s="68">
        <f t="shared" si="18"/>
        <v>7</v>
      </c>
      <c r="Q55" s="68">
        <f t="shared" si="18"/>
        <v>1</v>
      </c>
      <c r="R55" s="68">
        <f t="shared" si="18"/>
        <v>4</v>
      </c>
      <c r="S55" s="68">
        <f t="shared" si="18"/>
        <v>29</v>
      </c>
      <c r="T55" s="68">
        <f t="shared" si="18"/>
        <v>5</v>
      </c>
      <c r="U55" s="68">
        <f t="shared" si="18"/>
        <v>1</v>
      </c>
      <c r="V55" s="68">
        <f t="shared" si="18"/>
        <v>7</v>
      </c>
      <c r="W55" s="68">
        <f t="shared" si="18"/>
        <v>3</v>
      </c>
      <c r="X55" s="43">
        <f>SUM(X45:X54)</f>
        <v>34</v>
      </c>
    </row>
    <row r="56" spans="1:26" x14ac:dyDescent="0.2">
      <c r="A56" s="7"/>
      <c r="B56" s="7"/>
      <c r="C56" s="7"/>
      <c r="D56" s="7"/>
      <c r="E56" s="14">
        <f>+E55/D55</f>
        <v>0.5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0.14285714285714285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78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 t="shared" ref="A59:A66" si="19">+A3</f>
        <v>Quadry Allen</v>
      </c>
      <c r="B59" s="11">
        <v>1</v>
      </c>
      <c r="C59" s="7">
        <v>5</v>
      </c>
      <c r="D59" s="7">
        <v>12</v>
      </c>
      <c r="E59" s="7">
        <v>9</v>
      </c>
      <c r="F59" s="7">
        <v>2</v>
      </c>
      <c r="G59" s="7">
        <v>2</v>
      </c>
      <c r="H59" s="7">
        <v>1</v>
      </c>
      <c r="I59" s="7"/>
      <c r="J59" s="7">
        <v>2</v>
      </c>
      <c r="K59" s="7"/>
      <c r="L59" s="38">
        <f t="shared" ref="L59:L66" si="20">(B59*2)+(C59*3)+E59</f>
        <v>26</v>
      </c>
      <c r="M59" s="7"/>
      <c r="N59" s="11">
        <v>6</v>
      </c>
      <c r="O59" s="7">
        <v>3</v>
      </c>
      <c r="P59" s="7">
        <v>2</v>
      </c>
      <c r="Q59" s="7">
        <v>1</v>
      </c>
      <c r="R59" s="7">
        <v>1</v>
      </c>
      <c r="S59" s="7">
        <v>1</v>
      </c>
      <c r="T59" s="7">
        <v>1</v>
      </c>
      <c r="U59" s="7"/>
      <c r="V59" s="7">
        <v>1</v>
      </c>
      <c r="W59" s="7"/>
      <c r="X59" s="38">
        <f t="shared" ref="X59:X68" si="21">(N59*2)+(O59*3)+Q59</f>
        <v>22</v>
      </c>
    </row>
    <row r="60" spans="1:26" x14ac:dyDescent="0.2">
      <c r="A60" s="7" t="str">
        <f t="shared" si="19"/>
        <v>Dave Harding</v>
      </c>
      <c r="B60" s="11">
        <v>2</v>
      </c>
      <c r="C60" s="7"/>
      <c r="D60" s="7"/>
      <c r="E60" s="7"/>
      <c r="F60" s="7">
        <v>2</v>
      </c>
      <c r="G60" s="7">
        <v>4</v>
      </c>
      <c r="H60" s="7"/>
      <c r="I60" s="7"/>
      <c r="J60" s="7">
        <v>1</v>
      </c>
      <c r="K60" s="7"/>
      <c r="L60" s="3">
        <f t="shared" si="20"/>
        <v>4</v>
      </c>
      <c r="M60" s="7"/>
      <c r="N60" s="11"/>
      <c r="O60" s="7"/>
      <c r="P60" s="7"/>
      <c r="Q60" s="7"/>
      <c r="R60" s="7">
        <v>1</v>
      </c>
      <c r="S60" s="7">
        <v>2</v>
      </c>
      <c r="T60" s="7"/>
      <c r="U60" s="7"/>
      <c r="V60" s="7">
        <v>1</v>
      </c>
      <c r="W60" s="7"/>
      <c r="X60" s="3">
        <f t="shared" si="21"/>
        <v>0</v>
      </c>
    </row>
    <row r="61" spans="1:26" x14ac:dyDescent="0.2">
      <c r="A61" s="7" t="str">
        <f t="shared" si="19"/>
        <v>Tom Jackson</v>
      </c>
      <c r="B61" s="11"/>
      <c r="C61" s="7"/>
      <c r="D61" s="7"/>
      <c r="E61" s="7"/>
      <c r="F61" s="7"/>
      <c r="G61" s="7"/>
      <c r="H61" s="7"/>
      <c r="I61" s="7"/>
      <c r="J61" s="7"/>
      <c r="K61" s="7">
        <v>1</v>
      </c>
      <c r="L61" s="3">
        <f t="shared" si="20"/>
        <v>0</v>
      </c>
      <c r="M61" s="7"/>
      <c r="N61" s="11"/>
      <c r="O61" s="7"/>
      <c r="P61" s="7"/>
      <c r="Q61" s="7"/>
      <c r="R61" s="7"/>
      <c r="S61" s="7"/>
      <c r="T61" s="7"/>
      <c r="U61" s="7"/>
      <c r="V61" s="7"/>
      <c r="W61" s="7">
        <v>1</v>
      </c>
      <c r="X61" s="3">
        <f t="shared" si="21"/>
        <v>0</v>
      </c>
    </row>
    <row r="62" spans="1:26" x14ac:dyDescent="0.2">
      <c r="A62" s="7" t="str">
        <f t="shared" si="19"/>
        <v>Rolph, Jean-Baptiste</v>
      </c>
      <c r="B62" s="11">
        <v>2</v>
      </c>
      <c r="C62" s="7"/>
      <c r="D62" s="7">
        <v>1</v>
      </c>
      <c r="E62" s="7">
        <v>1</v>
      </c>
      <c r="F62" s="7">
        <v>2</v>
      </c>
      <c r="G62" s="7">
        <v>1</v>
      </c>
      <c r="H62" s="7">
        <v>2</v>
      </c>
      <c r="I62" s="7"/>
      <c r="J62" s="7">
        <v>3</v>
      </c>
      <c r="K62" s="7"/>
      <c r="L62" s="3">
        <f t="shared" si="20"/>
        <v>5</v>
      </c>
      <c r="M62" s="7"/>
      <c r="N62" s="11">
        <v>1</v>
      </c>
      <c r="O62" s="7"/>
      <c r="P62" s="7"/>
      <c r="Q62" s="7"/>
      <c r="R62" s="7">
        <v>1</v>
      </c>
      <c r="S62" s="7">
        <v>2</v>
      </c>
      <c r="T62" s="7"/>
      <c r="U62" s="7"/>
      <c r="V62" s="7">
        <v>1</v>
      </c>
      <c r="W62" s="7"/>
      <c r="X62" s="3">
        <f t="shared" si="21"/>
        <v>2</v>
      </c>
    </row>
    <row r="63" spans="1:26" x14ac:dyDescent="0.2">
      <c r="A63" s="7" t="str">
        <f t="shared" si="19"/>
        <v>Eric Karstunen</v>
      </c>
      <c r="B63" s="11">
        <v>6</v>
      </c>
      <c r="C63" s="7">
        <v>1</v>
      </c>
      <c r="D63" s="7">
        <v>2</v>
      </c>
      <c r="E63" s="7"/>
      <c r="F63" s="7">
        <v>2</v>
      </c>
      <c r="G63" s="7">
        <v>12</v>
      </c>
      <c r="H63" s="7">
        <v>1</v>
      </c>
      <c r="I63" s="7"/>
      <c r="J63" s="7">
        <v>1</v>
      </c>
      <c r="K63" s="7"/>
      <c r="L63" s="3">
        <f t="shared" si="20"/>
        <v>15</v>
      </c>
      <c r="M63" s="7"/>
      <c r="N63" s="11">
        <v>8</v>
      </c>
      <c r="O63" s="7">
        <v>1</v>
      </c>
      <c r="P63" s="7"/>
      <c r="Q63" s="7"/>
      <c r="R63" s="7">
        <v>4</v>
      </c>
      <c r="S63" s="7">
        <v>14</v>
      </c>
      <c r="T63" s="7">
        <v>4</v>
      </c>
      <c r="U63" s="7"/>
      <c r="V63" s="7">
        <v>1</v>
      </c>
      <c r="W63" s="7"/>
      <c r="X63" s="3">
        <f t="shared" si="21"/>
        <v>19</v>
      </c>
    </row>
    <row r="64" spans="1:26" x14ac:dyDescent="0.2">
      <c r="A64" s="7" t="str">
        <f t="shared" si="19"/>
        <v>Pat Lawlor</v>
      </c>
      <c r="B64" s="11"/>
      <c r="C64" s="7"/>
      <c r="D64" s="7">
        <v>2</v>
      </c>
      <c r="E64" s="7">
        <v>1</v>
      </c>
      <c r="F64" s="7">
        <v>2</v>
      </c>
      <c r="G64" s="7">
        <v>7</v>
      </c>
      <c r="H64" s="7"/>
      <c r="I64" s="7"/>
      <c r="J64" s="7"/>
      <c r="K64" s="7"/>
      <c r="L64" s="3">
        <f t="shared" si="20"/>
        <v>1</v>
      </c>
      <c r="M64" s="7"/>
      <c r="N64" s="11">
        <v>2</v>
      </c>
      <c r="O64" s="7"/>
      <c r="P64" s="7">
        <v>2</v>
      </c>
      <c r="Q64" s="7"/>
      <c r="R64" s="7">
        <v>1</v>
      </c>
      <c r="S64" s="7">
        <v>7</v>
      </c>
      <c r="T64" s="7"/>
      <c r="U64" s="7"/>
      <c r="V64" s="7">
        <v>1</v>
      </c>
      <c r="W64" s="7"/>
      <c r="X64" s="3">
        <f t="shared" si="21"/>
        <v>4</v>
      </c>
    </row>
    <row r="65" spans="1:26" x14ac:dyDescent="0.2">
      <c r="A65" s="7" t="str">
        <f t="shared" si="19"/>
        <v>Jack Marino</v>
      </c>
      <c r="B65" s="11"/>
      <c r="C65" s="7"/>
      <c r="D65" s="7"/>
      <c r="E65" s="7"/>
      <c r="F65" s="7"/>
      <c r="G65" s="7"/>
      <c r="H65" s="7"/>
      <c r="I65" s="7"/>
      <c r="J65" s="7"/>
      <c r="K65" s="7">
        <v>1</v>
      </c>
      <c r="L65" s="3">
        <f t="shared" si="20"/>
        <v>0</v>
      </c>
      <c r="M65" s="7"/>
      <c r="N65" s="11">
        <v>1</v>
      </c>
      <c r="O65" s="7"/>
      <c r="P65" s="7">
        <v>2</v>
      </c>
      <c r="Q65" s="7">
        <v>1</v>
      </c>
      <c r="R65" s="7"/>
      <c r="S65" s="7">
        <v>6</v>
      </c>
      <c r="T65" s="7">
        <v>2</v>
      </c>
      <c r="U65" s="7">
        <v>1</v>
      </c>
      <c r="V65" s="7"/>
      <c r="W65" s="7"/>
      <c r="X65" s="3">
        <f t="shared" si="21"/>
        <v>3</v>
      </c>
    </row>
    <row r="66" spans="1:26" x14ac:dyDescent="0.2">
      <c r="A66" s="7" t="str">
        <f t="shared" si="19"/>
        <v>Colin Staab</v>
      </c>
      <c r="B66" s="11"/>
      <c r="C66" s="7"/>
      <c r="D66" s="7"/>
      <c r="E66" s="7"/>
      <c r="F66" s="7"/>
      <c r="G66" s="7"/>
      <c r="H66" s="7"/>
      <c r="I66" s="7"/>
      <c r="J66" s="7"/>
      <c r="K66" s="7">
        <v>1</v>
      </c>
      <c r="L66" s="3">
        <f t="shared" si="20"/>
        <v>0</v>
      </c>
      <c r="M66" s="7"/>
      <c r="N66" s="11"/>
      <c r="O66" s="7"/>
      <c r="P66" s="7"/>
      <c r="Q66" s="7"/>
      <c r="R66" s="7"/>
      <c r="S66" s="7"/>
      <c r="T66" s="7"/>
      <c r="U66" s="7"/>
      <c r="V66" s="7"/>
      <c r="W66" s="7">
        <v>1</v>
      </c>
      <c r="X66" s="3">
        <f t="shared" si="21"/>
        <v>0</v>
      </c>
    </row>
    <row r="67" spans="1:26" x14ac:dyDescent="0.2">
      <c r="A67" s="7" t="str">
        <f>A11</f>
        <v>Mike Ward</v>
      </c>
      <c r="B67" s="11">
        <v>1</v>
      </c>
      <c r="C67" s="7">
        <v>1</v>
      </c>
      <c r="D67" s="7"/>
      <c r="E67" s="7"/>
      <c r="F67" s="7"/>
      <c r="G67" s="7">
        <v>3</v>
      </c>
      <c r="H67" s="7">
        <v>2</v>
      </c>
      <c r="I67" s="7"/>
      <c r="J67" s="7"/>
      <c r="K67" s="7"/>
      <c r="L67" s="3">
        <f>(B67*2)+(C67*3)+E67</f>
        <v>5</v>
      </c>
      <c r="M67" s="7"/>
      <c r="N67" s="11">
        <v>1</v>
      </c>
      <c r="O67" s="7">
        <v>2</v>
      </c>
      <c r="P67" s="7"/>
      <c r="Q67" s="7"/>
      <c r="R67" s="7"/>
      <c r="S67" s="7">
        <v>7</v>
      </c>
      <c r="T67" s="7">
        <v>4</v>
      </c>
      <c r="U67" s="7"/>
      <c r="V67" s="7"/>
      <c r="W67" s="7"/>
      <c r="X67" s="3">
        <f t="shared" si="21"/>
        <v>8</v>
      </c>
    </row>
    <row r="68" spans="1:26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3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3">
        <f t="shared" si="21"/>
        <v>0</v>
      </c>
    </row>
    <row r="69" spans="1:26" ht="13.5" thickBot="1" x14ac:dyDescent="0.25">
      <c r="A69" s="7" t="s">
        <v>19</v>
      </c>
      <c r="B69" s="67">
        <f t="shared" ref="B69:K69" si="22">SUM(B59:B68)</f>
        <v>12</v>
      </c>
      <c r="C69" s="68">
        <f t="shared" si="22"/>
        <v>7</v>
      </c>
      <c r="D69" s="68">
        <f t="shared" si="22"/>
        <v>17</v>
      </c>
      <c r="E69" s="68">
        <f t="shared" si="22"/>
        <v>11</v>
      </c>
      <c r="F69" s="68">
        <f t="shared" si="22"/>
        <v>10</v>
      </c>
      <c r="G69" s="68">
        <f t="shared" si="22"/>
        <v>29</v>
      </c>
      <c r="H69" s="68">
        <f t="shared" si="22"/>
        <v>6</v>
      </c>
      <c r="I69" s="68">
        <f t="shared" si="22"/>
        <v>0</v>
      </c>
      <c r="J69" s="68">
        <f t="shared" si="22"/>
        <v>7</v>
      </c>
      <c r="K69" s="68">
        <f t="shared" si="22"/>
        <v>3</v>
      </c>
      <c r="L69" s="43">
        <f>SUM(L59:L68)</f>
        <v>56</v>
      </c>
      <c r="M69" s="7"/>
      <c r="N69" s="67">
        <f t="shared" ref="N69:W69" si="23">SUM(N59:N68)</f>
        <v>19</v>
      </c>
      <c r="O69" s="68">
        <f t="shared" si="23"/>
        <v>6</v>
      </c>
      <c r="P69" s="68">
        <f t="shared" si="23"/>
        <v>6</v>
      </c>
      <c r="Q69" s="68">
        <f t="shared" si="23"/>
        <v>2</v>
      </c>
      <c r="R69" s="68">
        <f t="shared" si="23"/>
        <v>8</v>
      </c>
      <c r="S69" s="68">
        <f t="shared" si="23"/>
        <v>39</v>
      </c>
      <c r="T69" s="68">
        <f t="shared" si="23"/>
        <v>11</v>
      </c>
      <c r="U69" s="68">
        <f t="shared" si="23"/>
        <v>1</v>
      </c>
      <c r="V69" s="68">
        <f t="shared" si="23"/>
        <v>5</v>
      </c>
      <c r="W69" s="68">
        <f t="shared" si="23"/>
        <v>2</v>
      </c>
      <c r="X69" s="43">
        <f>SUM(X59:X68)</f>
        <v>58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0.6470588235294118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0.33333333333333331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12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 t="shared" ref="A73:A81" si="24">A3</f>
        <v>Quadry Allen</v>
      </c>
      <c r="B73" s="11">
        <v>6</v>
      </c>
      <c r="C73" s="7">
        <v>3</v>
      </c>
      <c r="D73" s="7">
        <v>10</v>
      </c>
      <c r="E73" s="7">
        <v>7</v>
      </c>
      <c r="F73" s="7">
        <v>1</v>
      </c>
      <c r="G73" s="7">
        <v>2</v>
      </c>
      <c r="H73" s="7">
        <v>1</v>
      </c>
      <c r="I73" s="7"/>
      <c r="J73" s="7">
        <v>1</v>
      </c>
      <c r="K73" s="7"/>
      <c r="L73" s="38">
        <f t="shared" ref="L73:L80" si="25">(B73*2)+(C73*3)+E73</f>
        <v>28</v>
      </c>
      <c r="M73" s="7"/>
      <c r="N73" s="11">
        <v>3</v>
      </c>
      <c r="O73" s="7">
        <v>2</v>
      </c>
      <c r="P73" s="7">
        <v>4</v>
      </c>
      <c r="Q73" s="7">
        <v>3</v>
      </c>
      <c r="R73" s="7">
        <v>6</v>
      </c>
      <c r="S73" s="7">
        <v>2</v>
      </c>
      <c r="T73" s="7">
        <v>1</v>
      </c>
      <c r="U73" s="7"/>
      <c r="V73" s="7">
        <v>1</v>
      </c>
      <c r="W73" s="7"/>
      <c r="X73" s="38">
        <f t="shared" ref="X73:X80" si="26">(N73*2)+(O73*3)+Q73</f>
        <v>15</v>
      </c>
    </row>
    <row r="74" spans="1:26" x14ac:dyDescent="0.2">
      <c r="A74" s="7" t="str">
        <f t="shared" si="24"/>
        <v>Dave Harding</v>
      </c>
      <c r="B74" s="11"/>
      <c r="C74" s="7"/>
      <c r="D74" s="7"/>
      <c r="E74" s="7"/>
      <c r="F74" s="7"/>
      <c r="G74" s="7">
        <v>3</v>
      </c>
      <c r="H74" s="7"/>
      <c r="I74" s="7"/>
      <c r="J74" s="7"/>
      <c r="K74" s="7"/>
      <c r="L74" s="3">
        <f t="shared" si="25"/>
        <v>0</v>
      </c>
      <c r="M74" s="7"/>
      <c r="N74" s="11"/>
      <c r="O74" s="7"/>
      <c r="P74" s="7"/>
      <c r="Q74" s="7"/>
      <c r="R74" s="7"/>
      <c r="S74" s="7">
        <v>1</v>
      </c>
      <c r="T74" s="7"/>
      <c r="U74" s="7"/>
      <c r="V74" s="7"/>
      <c r="W74" s="7"/>
      <c r="X74" s="3">
        <f t="shared" si="26"/>
        <v>0</v>
      </c>
    </row>
    <row r="75" spans="1:26" x14ac:dyDescent="0.2">
      <c r="A75" s="7" t="str">
        <f t="shared" si="24"/>
        <v>Tom Jackson</v>
      </c>
      <c r="B75" s="11"/>
      <c r="C75" s="7"/>
      <c r="D75" s="7"/>
      <c r="E75" s="7"/>
      <c r="F75" s="7"/>
      <c r="G75" s="7"/>
      <c r="H75" s="7"/>
      <c r="I75" s="7"/>
      <c r="J75" s="7"/>
      <c r="K75" s="7">
        <v>1</v>
      </c>
      <c r="L75" s="3">
        <f t="shared" si="25"/>
        <v>0</v>
      </c>
      <c r="M75" s="7"/>
      <c r="N75" s="11"/>
      <c r="O75" s="7"/>
      <c r="P75" s="7"/>
      <c r="Q75" s="7"/>
      <c r="R75" s="7"/>
      <c r="S75" s="7"/>
      <c r="T75" s="7"/>
      <c r="U75" s="7"/>
      <c r="V75" s="7"/>
      <c r="W75" s="7">
        <v>1</v>
      </c>
      <c r="X75" s="3">
        <f t="shared" si="26"/>
        <v>0</v>
      </c>
    </row>
    <row r="76" spans="1:26" x14ac:dyDescent="0.2">
      <c r="A76" s="7" t="str">
        <f t="shared" si="24"/>
        <v>Rolph, Jean-Baptiste</v>
      </c>
      <c r="B76" s="11">
        <v>2</v>
      </c>
      <c r="C76" s="7"/>
      <c r="D76" s="7"/>
      <c r="E76" s="7"/>
      <c r="F76" s="7"/>
      <c r="G76" s="7">
        <v>1</v>
      </c>
      <c r="H76" s="7">
        <v>4</v>
      </c>
      <c r="I76" s="7"/>
      <c r="J76" s="7">
        <v>2</v>
      </c>
      <c r="K76" s="7"/>
      <c r="L76" s="3">
        <f t="shared" si="25"/>
        <v>4</v>
      </c>
      <c r="M76" s="7"/>
      <c r="N76" s="11">
        <v>1</v>
      </c>
      <c r="O76" s="7">
        <v>1</v>
      </c>
      <c r="P76" s="7"/>
      <c r="Q76" s="7"/>
      <c r="R76" s="7">
        <v>2</v>
      </c>
      <c r="S76" s="7">
        <v>3</v>
      </c>
      <c r="T76" s="7">
        <v>1</v>
      </c>
      <c r="U76" s="7"/>
      <c r="V76" s="7">
        <v>1</v>
      </c>
      <c r="W76" s="7"/>
      <c r="X76" s="3">
        <f t="shared" si="26"/>
        <v>5</v>
      </c>
    </row>
    <row r="77" spans="1:26" x14ac:dyDescent="0.2">
      <c r="A77" s="7" t="str">
        <f t="shared" si="24"/>
        <v>Eric Karstunen</v>
      </c>
      <c r="B77" s="11">
        <v>3</v>
      </c>
      <c r="C77" s="7">
        <v>1</v>
      </c>
      <c r="D77" s="7"/>
      <c r="E77" s="7"/>
      <c r="F77" s="7"/>
      <c r="G77" s="7">
        <v>6</v>
      </c>
      <c r="H77" s="7">
        <v>3</v>
      </c>
      <c r="I77" s="7">
        <v>1</v>
      </c>
      <c r="J77" s="7">
        <v>2</v>
      </c>
      <c r="K77" s="7"/>
      <c r="L77" s="3">
        <f t="shared" si="25"/>
        <v>9</v>
      </c>
      <c r="M77" s="7"/>
      <c r="N77" s="11">
        <v>9</v>
      </c>
      <c r="O77" s="7">
        <v>1</v>
      </c>
      <c r="P77" s="7">
        <v>1</v>
      </c>
      <c r="Q77" s="7"/>
      <c r="R77" s="7">
        <v>1</v>
      </c>
      <c r="S77" s="7">
        <v>9</v>
      </c>
      <c r="T77" s="7">
        <v>3</v>
      </c>
      <c r="U77" s="7"/>
      <c r="V77" s="7"/>
      <c r="W77" s="7"/>
      <c r="X77" s="3">
        <f t="shared" si="26"/>
        <v>21</v>
      </c>
    </row>
    <row r="78" spans="1:26" x14ac:dyDescent="0.2">
      <c r="A78" s="7" t="str">
        <f t="shared" si="24"/>
        <v>Pat Lawlor</v>
      </c>
      <c r="B78" s="11">
        <v>1</v>
      </c>
      <c r="C78" s="7"/>
      <c r="D78" s="7"/>
      <c r="E78" s="7"/>
      <c r="F78" s="7">
        <v>2</v>
      </c>
      <c r="G78" s="7">
        <v>10</v>
      </c>
      <c r="H78" s="7"/>
      <c r="I78" s="7"/>
      <c r="J78" s="7"/>
      <c r="K78" s="7"/>
      <c r="L78" s="3">
        <f t="shared" si="25"/>
        <v>2</v>
      </c>
      <c r="M78" s="7"/>
      <c r="N78" s="11">
        <v>1</v>
      </c>
      <c r="O78" s="7"/>
      <c r="P78" s="7">
        <v>3</v>
      </c>
      <c r="Q78" s="7">
        <v>1</v>
      </c>
      <c r="R78" s="7">
        <v>2</v>
      </c>
      <c r="S78" s="7">
        <v>6</v>
      </c>
      <c r="T78" s="7">
        <v>1</v>
      </c>
      <c r="U78" s="7"/>
      <c r="V78" s="7">
        <v>1</v>
      </c>
      <c r="W78" s="7"/>
      <c r="X78" s="3">
        <f t="shared" si="26"/>
        <v>3</v>
      </c>
    </row>
    <row r="79" spans="1:26" x14ac:dyDescent="0.2">
      <c r="A79" s="7" t="str">
        <f t="shared" si="24"/>
        <v>Jack Marino</v>
      </c>
      <c r="B79" s="11"/>
      <c r="C79" s="7"/>
      <c r="D79" s="7"/>
      <c r="E79" s="7"/>
      <c r="F79" s="7"/>
      <c r="G79" s="7">
        <v>5</v>
      </c>
      <c r="H79" s="7"/>
      <c r="I79" s="7">
        <v>2</v>
      </c>
      <c r="J79" s="7">
        <v>3</v>
      </c>
      <c r="K79" s="7"/>
      <c r="L79" s="3">
        <f t="shared" si="25"/>
        <v>0</v>
      </c>
      <c r="M79" s="7"/>
      <c r="N79" s="11"/>
      <c r="O79" s="7"/>
      <c r="P79" s="7"/>
      <c r="Q79" s="7"/>
      <c r="R79" s="7"/>
      <c r="S79" s="7">
        <v>10</v>
      </c>
      <c r="T79" s="7">
        <v>1</v>
      </c>
      <c r="U79" s="7"/>
      <c r="V79" s="7">
        <v>3</v>
      </c>
      <c r="W79" s="7"/>
      <c r="X79" s="3">
        <f t="shared" si="26"/>
        <v>0</v>
      </c>
    </row>
    <row r="80" spans="1:26" x14ac:dyDescent="0.2">
      <c r="A80" s="7" t="str">
        <f t="shared" si="24"/>
        <v>Colin Staab</v>
      </c>
      <c r="B80" s="11"/>
      <c r="C80" s="7"/>
      <c r="D80" s="7"/>
      <c r="E80" s="7"/>
      <c r="F80" s="7"/>
      <c r="G80" s="7"/>
      <c r="H80" s="7"/>
      <c r="I80" s="7"/>
      <c r="J80" s="7"/>
      <c r="K80" s="7">
        <v>1</v>
      </c>
      <c r="L80" s="3">
        <f t="shared" si="25"/>
        <v>0</v>
      </c>
      <c r="M80" s="7"/>
      <c r="N80" s="11"/>
      <c r="O80" s="7"/>
      <c r="P80" s="7"/>
      <c r="Q80" s="7"/>
      <c r="R80" s="7"/>
      <c r="S80" s="7"/>
      <c r="T80" s="7"/>
      <c r="U80" s="7"/>
      <c r="V80" s="7"/>
      <c r="W80" s="7">
        <v>1</v>
      </c>
      <c r="X80" s="3">
        <f t="shared" si="26"/>
        <v>0</v>
      </c>
    </row>
    <row r="81" spans="1:26" x14ac:dyDescent="0.2">
      <c r="A81" s="7" t="str">
        <f t="shared" si="24"/>
        <v>Mike Ward</v>
      </c>
      <c r="B81" s="11"/>
      <c r="C81" s="7"/>
      <c r="D81" s="7"/>
      <c r="E81" s="7"/>
      <c r="F81" s="7"/>
      <c r="G81" s="7"/>
      <c r="H81" s="7"/>
      <c r="I81" s="7"/>
      <c r="J81" s="7"/>
      <c r="K81" s="7">
        <v>1</v>
      </c>
      <c r="L81" s="3">
        <f>(B81*2)+(C81*3)+E81</f>
        <v>0</v>
      </c>
      <c r="M81" s="7"/>
      <c r="N81" s="11"/>
      <c r="O81" s="7">
        <v>4</v>
      </c>
      <c r="P81" s="7"/>
      <c r="Q81" s="7"/>
      <c r="R81" s="7"/>
      <c r="S81" s="7">
        <v>4</v>
      </c>
      <c r="T81" s="7"/>
      <c r="U81" s="7">
        <v>1</v>
      </c>
      <c r="V81" s="7"/>
      <c r="W81" s="7"/>
      <c r="X81" s="3">
        <f>(N81*2)+(O81*3)+Q81</f>
        <v>12</v>
      </c>
    </row>
    <row r="82" spans="1:26" x14ac:dyDescent="0.2">
      <c r="A82" s="7">
        <f>A12</f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3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3">
        <f>(N82*2)+(O82*3)+Q82</f>
        <v>0</v>
      </c>
    </row>
    <row r="83" spans="1:26" ht="13.5" thickBot="1" x14ac:dyDescent="0.25">
      <c r="A83" s="7" t="s">
        <v>19</v>
      </c>
      <c r="B83" s="67">
        <f t="shared" ref="B83:L83" si="27">SUM(B73:B82)</f>
        <v>12</v>
      </c>
      <c r="C83" s="68">
        <f t="shared" si="27"/>
        <v>4</v>
      </c>
      <c r="D83" s="68">
        <f t="shared" si="27"/>
        <v>10</v>
      </c>
      <c r="E83" s="68">
        <f t="shared" si="27"/>
        <v>7</v>
      </c>
      <c r="F83" s="68">
        <f t="shared" si="27"/>
        <v>3</v>
      </c>
      <c r="G83" s="68">
        <f t="shared" si="27"/>
        <v>27</v>
      </c>
      <c r="H83" s="68">
        <f t="shared" si="27"/>
        <v>8</v>
      </c>
      <c r="I83" s="68">
        <f t="shared" si="27"/>
        <v>3</v>
      </c>
      <c r="J83" s="68">
        <f t="shared" si="27"/>
        <v>8</v>
      </c>
      <c r="K83" s="68">
        <f t="shared" si="27"/>
        <v>3</v>
      </c>
      <c r="L83" s="43">
        <f t="shared" si="27"/>
        <v>43</v>
      </c>
      <c r="M83" s="7"/>
      <c r="N83" s="67">
        <f t="shared" ref="N83:X83" si="28">SUM(N73:N82)</f>
        <v>14</v>
      </c>
      <c r="O83" s="68">
        <f t="shared" si="28"/>
        <v>8</v>
      </c>
      <c r="P83" s="68">
        <f t="shared" si="28"/>
        <v>8</v>
      </c>
      <c r="Q83" s="68">
        <f t="shared" si="28"/>
        <v>4</v>
      </c>
      <c r="R83" s="68">
        <f t="shared" si="28"/>
        <v>11</v>
      </c>
      <c r="S83" s="68">
        <f t="shared" si="28"/>
        <v>35</v>
      </c>
      <c r="T83" s="68">
        <f t="shared" si="28"/>
        <v>7</v>
      </c>
      <c r="U83" s="68">
        <f t="shared" si="28"/>
        <v>1</v>
      </c>
      <c r="V83" s="68">
        <f t="shared" si="28"/>
        <v>6</v>
      </c>
      <c r="W83" s="68">
        <f t="shared" si="28"/>
        <v>2</v>
      </c>
      <c r="X83" s="43">
        <f t="shared" si="28"/>
        <v>56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0.7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0.5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 t="shared" ref="A87:A95" si="29">A3</f>
        <v>Quadry Allen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30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1">(N87*2)+(O87*3)+Q87</f>
        <v>0</v>
      </c>
    </row>
    <row r="88" spans="1:26" x14ac:dyDescent="0.2">
      <c r="A88" s="7" t="str">
        <f t="shared" si="29"/>
        <v>Dave Harding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30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1"/>
        <v>0</v>
      </c>
    </row>
    <row r="89" spans="1:26" x14ac:dyDescent="0.2">
      <c r="A89" s="7" t="str">
        <f t="shared" si="29"/>
        <v>Tom Jackson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30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1"/>
        <v>0</v>
      </c>
    </row>
    <row r="90" spans="1:26" x14ac:dyDescent="0.2">
      <c r="A90" s="7" t="str">
        <f t="shared" si="29"/>
        <v>Rolph, Jean-Baptiste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30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1"/>
        <v>0</v>
      </c>
    </row>
    <row r="91" spans="1:26" x14ac:dyDescent="0.2">
      <c r="A91" s="7" t="str">
        <f t="shared" si="29"/>
        <v>Eric Karstunen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30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1"/>
        <v>0</v>
      </c>
    </row>
    <row r="92" spans="1:26" x14ac:dyDescent="0.2">
      <c r="A92" s="7" t="str">
        <f t="shared" si="29"/>
        <v>Pat Lawlor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30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1"/>
        <v>0</v>
      </c>
    </row>
    <row r="93" spans="1:26" x14ac:dyDescent="0.2">
      <c r="A93" s="7" t="str">
        <f t="shared" si="29"/>
        <v>Jack Marino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30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1"/>
        <v>0</v>
      </c>
    </row>
    <row r="94" spans="1:26" x14ac:dyDescent="0.2">
      <c r="A94" s="7" t="str">
        <f t="shared" si="29"/>
        <v>Colin Staab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30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1"/>
        <v>0</v>
      </c>
    </row>
    <row r="95" spans="1:26" x14ac:dyDescent="0.2">
      <c r="A95" s="7" t="str">
        <f t="shared" si="29"/>
        <v>Mike Ward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>
        <f>A12</f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3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3">
        <f>(N96*2)+(O96*3)+Q96</f>
        <v>0</v>
      </c>
    </row>
    <row r="97" spans="1:26" ht="13.5" thickBot="1" x14ac:dyDescent="0.25">
      <c r="A97" s="7" t="s">
        <v>19</v>
      </c>
      <c r="B97" s="67">
        <f t="shared" ref="B97:L97" si="32">SUM(B87:B96)</f>
        <v>0</v>
      </c>
      <c r="C97" s="68">
        <f t="shared" si="32"/>
        <v>0</v>
      </c>
      <c r="D97" s="68">
        <f t="shared" si="32"/>
        <v>0</v>
      </c>
      <c r="E97" s="68">
        <f t="shared" si="32"/>
        <v>0</v>
      </c>
      <c r="F97" s="68">
        <f t="shared" si="32"/>
        <v>0</v>
      </c>
      <c r="G97" s="68">
        <f t="shared" si="32"/>
        <v>0</v>
      </c>
      <c r="H97" s="68">
        <f t="shared" si="32"/>
        <v>0</v>
      </c>
      <c r="I97" s="68">
        <f t="shared" si="32"/>
        <v>0</v>
      </c>
      <c r="J97" s="68">
        <f t="shared" si="32"/>
        <v>0</v>
      </c>
      <c r="K97" s="68">
        <f t="shared" si="32"/>
        <v>0</v>
      </c>
      <c r="L97" s="43">
        <f t="shared" si="32"/>
        <v>0</v>
      </c>
      <c r="M97" s="7"/>
      <c r="N97" s="67">
        <f t="shared" ref="N97:X97" si="33">SUM(N87:N96)</f>
        <v>0</v>
      </c>
      <c r="O97" s="68">
        <f t="shared" si="33"/>
        <v>0</v>
      </c>
      <c r="P97" s="68">
        <f t="shared" si="33"/>
        <v>0</v>
      </c>
      <c r="Q97" s="68">
        <f t="shared" si="33"/>
        <v>0</v>
      </c>
      <c r="R97" s="68">
        <f t="shared" si="33"/>
        <v>0</v>
      </c>
      <c r="S97" s="68">
        <f t="shared" si="33"/>
        <v>0</v>
      </c>
      <c r="T97" s="68">
        <f t="shared" si="33"/>
        <v>0</v>
      </c>
      <c r="U97" s="68">
        <f t="shared" si="33"/>
        <v>0</v>
      </c>
      <c r="V97" s="68">
        <f t="shared" si="33"/>
        <v>0</v>
      </c>
      <c r="W97" s="68">
        <f t="shared" si="33"/>
        <v>0</v>
      </c>
      <c r="X97" s="43">
        <f t="shared" si="33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 t="shared" ref="A101:A109" si="34">A3</f>
        <v>Quadry Allen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5">(B101*2)+(C101*3)+E101</f>
        <v>0</v>
      </c>
      <c r="M101" s="7"/>
    </row>
    <row r="102" spans="1:26" x14ac:dyDescent="0.2">
      <c r="A102" s="7" t="str">
        <f t="shared" si="34"/>
        <v>Dave Harding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5"/>
        <v>0</v>
      </c>
      <c r="M102" s="7"/>
    </row>
    <row r="103" spans="1:26" x14ac:dyDescent="0.2">
      <c r="A103" s="7" t="str">
        <f t="shared" si="34"/>
        <v>Tom Jackson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5"/>
        <v>0</v>
      </c>
      <c r="M103" s="7"/>
    </row>
    <row r="104" spans="1:26" x14ac:dyDescent="0.2">
      <c r="A104" s="7" t="str">
        <f t="shared" si="34"/>
        <v>Rolph, Jean-Baptiste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5"/>
        <v>0</v>
      </c>
      <c r="M104" s="7"/>
    </row>
    <row r="105" spans="1:26" x14ac:dyDescent="0.2">
      <c r="A105" s="7" t="str">
        <f t="shared" si="34"/>
        <v>Eric Karstunen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5"/>
        <v>0</v>
      </c>
      <c r="M105" s="7"/>
    </row>
    <row r="106" spans="1:26" x14ac:dyDescent="0.2">
      <c r="A106" s="7" t="str">
        <f t="shared" si="34"/>
        <v>Pat Lawlor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5"/>
        <v>0</v>
      </c>
      <c r="M106" s="7"/>
    </row>
    <row r="107" spans="1:26" x14ac:dyDescent="0.2">
      <c r="A107" s="7" t="str">
        <f t="shared" si="34"/>
        <v>Jack Marino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5"/>
        <v>0</v>
      </c>
      <c r="M107" s="7"/>
    </row>
    <row r="108" spans="1:26" x14ac:dyDescent="0.2">
      <c r="A108" s="7" t="str">
        <f t="shared" si="34"/>
        <v>Colin Staab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5"/>
        <v>0</v>
      </c>
      <c r="M108" s="7"/>
    </row>
    <row r="109" spans="1:26" x14ac:dyDescent="0.2">
      <c r="A109" s="7" t="str">
        <f t="shared" si="34"/>
        <v>Mike Ward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>
        <f>A12</f>
        <v>0</v>
      </c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3">
        <f>(B110*2)+(C110*3)+E110</f>
        <v>0</v>
      </c>
      <c r="M110" s="7"/>
    </row>
    <row r="111" spans="1:26" ht="13.5" thickBot="1" x14ac:dyDescent="0.25">
      <c r="A111" s="7" t="s">
        <v>19</v>
      </c>
      <c r="B111" s="67">
        <f t="shared" ref="B111:L111" si="36">SUM(B101:B110)</f>
        <v>0</v>
      </c>
      <c r="C111" s="68">
        <f t="shared" si="36"/>
        <v>0</v>
      </c>
      <c r="D111" s="68">
        <f t="shared" si="36"/>
        <v>0</v>
      </c>
      <c r="E111" s="68">
        <f t="shared" si="36"/>
        <v>0</v>
      </c>
      <c r="F111" s="68">
        <f t="shared" si="36"/>
        <v>0</v>
      </c>
      <c r="G111" s="68">
        <f t="shared" si="36"/>
        <v>0</v>
      </c>
      <c r="H111" s="68">
        <f t="shared" si="36"/>
        <v>0</v>
      </c>
      <c r="I111" s="68">
        <f t="shared" si="36"/>
        <v>0</v>
      </c>
      <c r="J111" s="68">
        <f t="shared" si="36"/>
        <v>0</v>
      </c>
      <c r="K111" s="68">
        <f t="shared" si="36"/>
        <v>0</v>
      </c>
      <c r="L111" s="43">
        <f t="shared" si="36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>A3</f>
        <v>Quadry Allen</v>
      </c>
      <c r="B116" s="11">
        <f t="shared" ref="B116:K125" si="37">B3+N3+B17+N17+B31+N31+B45+N45+B59+N59+B73+N73+B87+N87+B101</f>
        <v>37</v>
      </c>
      <c r="C116" s="7">
        <f t="shared" si="37"/>
        <v>34</v>
      </c>
      <c r="D116" s="7">
        <f t="shared" si="37"/>
        <v>83</v>
      </c>
      <c r="E116" s="7">
        <f t="shared" si="37"/>
        <v>60</v>
      </c>
      <c r="F116" s="7">
        <f t="shared" si="37"/>
        <v>25</v>
      </c>
      <c r="G116" s="7">
        <f t="shared" si="37"/>
        <v>32</v>
      </c>
      <c r="H116" s="7">
        <f t="shared" si="37"/>
        <v>9</v>
      </c>
      <c r="I116" s="7">
        <f t="shared" si="37"/>
        <v>0</v>
      </c>
      <c r="J116" s="7">
        <f t="shared" si="37"/>
        <v>15</v>
      </c>
      <c r="K116" s="7">
        <f t="shared" si="37"/>
        <v>0</v>
      </c>
      <c r="L116" s="38">
        <f t="shared" ref="L116:L123" si="38">(B116*2)+(C116*3)+E116</f>
        <v>236</v>
      </c>
    </row>
    <row r="117" spans="1:24" x14ac:dyDescent="0.2">
      <c r="A117" s="11" t="str">
        <f>A4</f>
        <v>Dave Harding</v>
      </c>
      <c r="B117" s="11">
        <f t="shared" si="37"/>
        <v>5</v>
      </c>
      <c r="C117" s="7">
        <f t="shared" si="37"/>
        <v>1</v>
      </c>
      <c r="D117" s="7">
        <f t="shared" si="37"/>
        <v>2</v>
      </c>
      <c r="E117" s="7">
        <f t="shared" si="37"/>
        <v>1</v>
      </c>
      <c r="F117" s="7">
        <f t="shared" si="37"/>
        <v>6</v>
      </c>
      <c r="G117" s="7">
        <f t="shared" si="37"/>
        <v>21</v>
      </c>
      <c r="H117" s="7">
        <f t="shared" si="37"/>
        <v>1</v>
      </c>
      <c r="I117" s="7">
        <f t="shared" si="37"/>
        <v>0</v>
      </c>
      <c r="J117" s="7">
        <f t="shared" si="37"/>
        <v>10</v>
      </c>
      <c r="K117" s="7">
        <f t="shared" si="37"/>
        <v>3</v>
      </c>
      <c r="L117" s="3">
        <f t="shared" si="38"/>
        <v>14</v>
      </c>
    </row>
    <row r="118" spans="1:24" x14ac:dyDescent="0.2">
      <c r="A118" s="11" t="str">
        <f t="shared" ref="A118:A124" si="39">A5</f>
        <v>Tom Jackson</v>
      </c>
      <c r="B118" s="11">
        <f t="shared" si="37"/>
        <v>0</v>
      </c>
      <c r="C118" s="7">
        <f t="shared" si="37"/>
        <v>0</v>
      </c>
      <c r="D118" s="7">
        <f t="shared" si="37"/>
        <v>4</v>
      </c>
      <c r="E118" s="7">
        <f t="shared" si="37"/>
        <v>2</v>
      </c>
      <c r="F118" s="7">
        <f t="shared" si="37"/>
        <v>2</v>
      </c>
      <c r="G118" s="7">
        <f t="shared" si="37"/>
        <v>20</v>
      </c>
      <c r="H118" s="7">
        <f t="shared" si="37"/>
        <v>1</v>
      </c>
      <c r="I118" s="7">
        <f t="shared" si="37"/>
        <v>3</v>
      </c>
      <c r="J118" s="7">
        <f t="shared" si="37"/>
        <v>13</v>
      </c>
      <c r="K118" s="7">
        <f t="shared" si="37"/>
        <v>8</v>
      </c>
      <c r="L118" s="3">
        <f t="shared" si="38"/>
        <v>2</v>
      </c>
    </row>
    <row r="119" spans="1:24" x14ac:dyDescent="0.2">
      <c r="A119" s="11" t="str">
        <f t="shared" si="39"/>
        <v>Rolph, Jean-Baptiste</v>
      </c>
      <c r="B119" s="11">
        <f t="shared" si="37"/>
        <v>19</v>
      </c>
      <c r="C119" s="7">
        <f t="shared" si="37"/>
        <v>15</v>
      </c>
      <c r="D119" s="7">
        <f t="shared" si="37"/>
        <v>9</v>
      </c>
      <c r="E119" s="7">
        <f t="shared" si="37"/>
        <v>7</v>
      </c>
      <c r="F119" s="7">
        <f t="shared" si="37"/>
        <v>13</v>
      </c>
      <c r="G119" s="7">
        <f t="shared" si="37"/>
        <v>29</v>
      </c>
      <c r="H119" s="7">
        <f t="shared" si="37"/>
        <v>15</v>
      </c>
      <c r="I119" s="7">
        <f t="shared" si="37"/>
        <v>0</v>
      </c>
      <c r="J119" s="7">
        <f t="shared" si="37"/>
        <v>14</v>
      </c>
      <c r="K119" s="7">
        <f t="shared" si="37"/>
        <v>0</v>
      </c>
      <c r="L119" s="3">
        <f t="shared" si="38"/>
        <v>90</v>
      </c>
    </row>
    <row r="120" spans="1:24" x14ac:dyDescent="0.2">
      <c r="A120" s="11" t="str">
        <f t="shared" si="39"/>
        <v>Eric Karstunen</v>
      </c>
      <c r="B120" s="11">
        <f t="shared" si="37"/>
        <v>40</v>
      </c>
      <c r="C120" s="7">
        <f t="shared" si="37"/>
        <v>15</v>
      </c>
      <c r="D120" s="7">
        <f t="shared" si="37"/>
        <v>13</v>
      </c>
      <c r="E120" s="7">
        <f t="shared" si="37"/>
        <v>4</v>
      </c>
      <c r="F120" s="7">
        <f t="shared" si="37"/>
        <v>11</v>
      </c>
      <c r="G120" s="7">
        <f t="shared" si="37"/>
        <v>114</v>
      </c>
      <c r="H120" s="7">
        <f t="shared" si="37"/>
        <v>24</v>
      </c>
      <c r="I120" s="7">
        <f t="shared" si="37"/>
        <v>5</v>
      </c>
      <c r="J120" s="7">
        <f t="shared" si="37"/>
        <v>17</v>
      </c>
      <c r="K120" s="7">
        <f t="shared" si="37"/>
        <v>0</v>
      </c>
      <c r="L120" s="3">
        <f t="shared" si="38"/>
        <v>129</v>
      </c>
    </row>
    <row r="121" spans="1:24" x14ac:dyDescent="0.2">
      <c r="A121" s="11" t="str">
        <f t="shared" si="39"/>
        <v>Pat Lawlor</v>
      </c>
      <c r="B121" s="11">
        <f t="shared" si="37"/>
        <v>10</v>
      </c>
      <c r="C121" s="7">
        <f t="shared" si="37"/>
        <v>1</v>
      </c>
      <c r="D121" s="7">
        <f t="shared" si="37"/>
        <v>11</v>
      </c>
      <c r="E121" s="7">
        <f t="shared" si="37"/>
        <v>2</v>
      </c>
      <c r="F121" s="7">
        <f t="shared" si="37"/>
        <v>12</v>
      </c>
      <c r="G121" s="7">
        <f t="shared" si="37"/>
        <v>74</v>
      </c>
      <c r="H121" s="7">
        <f t="shared" si="37"/>
        <v>9</v>
      </c>
      <c r="I121" s="7">
        <f t="shared" si="37"/>
        <v>1</v>
      </c>
      <c r="J121" s="7">
        <f t="shared" si="37"/>
        <v>10</v>
      </c>
      <c r="K121" s="7">
        <f t="shared" si="37"/>
        <v>1</v>
      </c>
      <c r="L121" s="3">
        <f t="shared" si="38"/>
        <v>25</v>
      </c>
    </row>
    <row r="122" spans="1:24" x14ac:dyDescent="0.2">
      <c r="A122" s="11" t="str">
        <f t="shared" si="39"/>
        <v>Jack Marino</v>
      </c>
      <c r="B122" s="11">
        <f t="shared" si="37"/>
        <v>8</v>
      </c>
      <c r="C122" s="7">
        <f t="shared" si="37"/>
        <v>0</v>
      </c>
      <c r="D122" s="7">
        <f t="shared" si="37"/>
        <v>2</v>
      </c>
      <c r="E122" s="7">
        <f t="shared" si="37"/>
        <v>1</v>
      </c>
      <c r="F122" s="7">
        <f t="shared" si="37"/>
        <v>0</v>
      </c>
      <c r="G122" s="7">
        <f t="shared" si="37"/>
        <v>50</v>
      </c>
      <c r="H122" s="7">
        <f t="shared" si="37"/>
        <v>5</v>
      </c>
      <c r="I122" s="7">
        <f t="shared" si="37"/>
        <v>12</v>
      </c>
      <c r="J122" s="7">
        <f t="shared" si="37"/>
        <v>24</v>
      </c>
      <c r="K122" s="7">
        <f t="shared" si="37"/>
        <v>3</v>
      </c>
      <c r="L122" s="3">
        <f t="shared" si="38"/>
        <v>17</v>
      </c>
    </row>
    <row r="123" spans="1:24" x14ac:dyDescent="0.2">
      <c r="A123" s="11" t="str">
        <f t="shared" si="39"/>
        <v>Colin Staab</v>
      </c>
      <c r="B123" s="11">
        <f t="shared" si="37"/>
        <v>1</v>
      </c>
      <c r="C123" s="7">
        <f t="shared" si="37"/>
        <v>1</v>
      </c>
      <c r="D123" s="7">
        <f t="shared" si="37"/>
        <v>0</v>
      </c>
      <c r="E123" s="7">
        <f t="shared" si="37"/>
        <v>0</v>
      </c>
      <c r="F123" s="7">
        <f t="shared" si="37"/>
        <v>1</v>
      </c>
      <c r="G123" s="7">
        <f t="shared" si="37"/>
        <v>3</v>
      </c>
      <c r="H123" s="7">
        <f t="shared" si="37"/>
        <v>3</v>
      </c>
      <c r="I123" s="7">
        <f t="shared" si="37"/>
        <v>0</v>
      </c>
      <c r="J123" s="7">
        <f t="shared" si="37"/>
        <v>6</v>
      </c>
      <c r="K123" s="7">
        <f t="shared" si="37"/>
        <v>9</v>
      </c>
      <c r="L123" s="3">
        <f t="shared" si="38"/>
        <v>5</v>
      </c>
    </row>
    <row r="124" spans="1:24" x14ac:dyDescent="0.2">
      <c r="A124" s="11" t="str">
        <f t="shared" si="39"/>
        <v>Mike Ward</v>
      </c>
      <c r="B124" s="11">
        <f t="shared" si="37"/>
        <v>7</v>
      </c>
      <c r="C124" s="7">
        <f t="shared" si="37"/>
        <v>16</v>
      </c>
      <c r="D124" s="7">
        <f t="shared" si="37"/>
        <v>2</v>
      </c>
      <c r="E124" s="7">
        <f t="shared" si="37"/>
        <v>0</v>
      </c>
      <c r="F124" s="7">
        <f t="shared" si="37"/>
        <v>2</v>
      </c>
      <c r="G124" s="7">
        <f t="shared" si="37"/>
        <v>50</v>
      </c>
      <c r="H124" s="7">
        <f t="shared" si="37"/>
        <v>12</v>
      </c>
      <c r="I124" s="7">
        <f t="shared" si="37"/>
        <v>2</v>
      </c>
      <c r="J124" s="7">
        <f t="shared" si="37"/>
        <v>7</v>
      </c>
      <c r="K124" s="7">
        <f t="shared" si="37"/>
        <v>3</v>
      </c>
      <c r="L124" s="3">
        <f>(B124*2)+(C124*3)+E124</f>
        <v>62</v>
      </c>
    </row>
    <row r="125" spans="1:24" x14ac:dyDescent="0.2">
      <c r="A125" s="7">
        <f>A12</f>
        <v>0</v>
      </c>
      <c r="B125" s="11">
        <f t="shared" si="37"/>
        <v>0</v>
      </c>
      <c r="C125" s="7">
        <f t="shared" si="37"/>
        <v>0</v>
      </c>
      <c r="D125" s="7">
        <f t="shared" si="37"/>
        <v>0</v>
      </c>
      <c r="E125" s="7">
        <f t="shared" si="37"/>
        <v>0</v>
      </c>
      <c r="F125" s="7">
        <f t="shared" si="37"/>
        <v>0</v>
      </c>
      <c r="G125" s="7">
        <f t="shared" si="37"/>
        <v>0</v>
      </c>
      <c r="H125" s="7">
        <f t="shared" si="37"/>
        <v>0</v>
      </c>
      <c r="I125" s="7">
        <f t="shared" si="37"/>
        <v>0</v>
      </c>
      <c r="J125" s="7">
        <f t="shared" si="37"/>
        <v>0</v>
      </c>
      <c r="K125" s="7">
        <f t="shared" si="37"/>
        <v>0</v>
      </c>
      <c r="L125" s="3">
        <f>(B125*2)+(C125*3)+E125</f>
        <v>0</v>
      </c>
      <c r="M125" s="7"/>
    </row>
    <row r="126" spans="1:24" ht="13.5" thickBot="1" x14ac:dyDescent="0.25">
      <c r="A126" t="s">
        <v>20</v>
      </c>
      <c r="B126" s="67">
        <f t="shared" ref="B126:L126" si="40">SUM(B116:B125)</f>
        <v>127</v>
      </c>
      <c r="C126" s="68">
        <f t="shared" si="40"/>
        <v>83</v>
      </c>
      <c r="D126" s="68">
        <f t="shared" si="40"/>
        <v>126</v>
      </c>
      <c r="E126" s="68">
        <f t="shared" si="40"/>
        <v>77</v>
      </c>
      <c r="F126" s="68">
        <f t="shared" si="40"/>
        <v>72</v>
      </c>
      <c r="G126" s="68">
        <f t="shared" si="40"/>
        <v>393</v>
      </c>
      <c r="H126" s="68">
        <f t="shared" si="40"/>
        <v>79</v>
      </c>
      <c r="I126" s="68">
        <f t="shared" si="40"/>
        <v>23</v>
      </c>
      <c r="J126" s="68">
        <f t="shared" si="40"/>
        <v>116</v>
      </c>
      <c r="K126" s="68">
        <f t="shared" si="40"/>
        <v>27</v>
      </c>
      <c r="L126" s="40">
        <f t="shared" si="40"/>
        <v>580</v>
      </c>
    </row>
    <row r="127" spans="1:24" x14ac:dyDescent="0.2">
      <c r="A127" t="s">
        <v>47</v>
      </c>
      <c r="B127" s="7">
        <f>B126/(U147+V147)</f>
        <v>10.583333333333334</v>
      </c>
      <c r="C127" s="7">
        <f>C126/(U147+V147)</f>
        <v>6.916666666666667</v>
      </c>
      <c r="D127" s="66">
        <f>D126/(U147+V147)</f>
        <v>10.5</v>
      </c>
      <c r="E127" s="66">
        <f>E126/(U147+V147)</f>
        <v>6.416666666666667</v>
      </c>
      <c r="F127" s="66">
        <f>F126/(U147+V147)</f>
        <v>6</v>
      </c>
      <c r="G127" s="66">
        <f>G126/(U147+V147)</f>
        <v>32.75</v>
      </c>
      <c r="H127" s="56">
        <f>H126/(U147+V147)</f>
        <v>6.583333333333333</v>
      </c>
      <c r="I127" s="56">
        <f>I126/(U147+V147)</f>
        <v>1.9166666666666667</v>
      </c>
      <c r="J127" s="66">
        <f>J126/(U147+V147)</f>
        <v>9.6666666666666661</v>
      </c>
      <c r="K127" s="66">
        <f>K126/(U147+V147)</f>
        <v>2.25</v>
      </c>
      <c r="L127" s="56">
        <f>L126/(U147+V147)</f>
        <v>48.333333333333336</v>
      </c>
      <c r="M127" s="2"/>
    </row>
    <row r="128" spans="1:24" x14ac:dyDescent="0.2">
      <c r="B128" s="7"/>
      <c r="C128" s="7"/>
      <c r="D128" s="7"/>
      <c r="E128" s="14">
        <f>+E126/D126</f>
        <v>0.61111111111111116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41">+A31</f>
        <v>Quadry Allen</v>
      </c>
      <c r="B132">
        <f>SUM(U147:V147)-D132</f>
        <v>12</v>
      </c>
      <c r="D132" s="20">
        <f t="shared" ref="D132:D141" si="42">K116</f>
        <v>0</v>
      </c>
      <c r="E132" t="s">
        <v>1</v>
      </c>
      <c r="G132" t="s">
        <v>24</v>
      </c>
      <c r="H132" s="74" t="s">
        <v>144</v>
      </c>
      <c r="J132" s="19">
        <f>L13</f>
        <v>54</v>
      </c>
      <c r="K132" s="18" t="s">
        <v>25</v>
      </c>
      <c r="L132" s="20">
        <v>60</v>
      </c>
      <c r="M132" t="s">
        <v>8</v>
      </c>
      <c r="N132" t="s">
        <v>24</v>
      </c>
      <c r="O132" s="74" t="s">
        <v>144</v>
      </c>
      <c r="R132">
        <f>X55</f>
        <v>34</v>
      </c>
      <c r="S132" s="18" t="s">
        <v>25</v>
      </c>
      <c r="T132" s="20">
        <v>60</v>
      </c>
      <c r="U132">
        <f t="shared" ref="U132:U138" si="43">+IF(+J132&gt;L132,1,0)</f>
        <v>0</v>
      </c>
      <c r="V132">
        <f t="shared" ref="V132:V138" si="44">+IF(+L132&gt;J132,1,0)</f>
        <v>1</v>
      </c>
      <c r="Y132" s="20"/>
    </row>
    <row r="133" spans="1:25" x14ac:dyDescent="0.2">
      <c r="A133" s="7" t="str">
        <f t="shared" si="41"/>
        <v>Dave Harding</v>
      </c>
      <c r="B133">
        <f>SUM(U147:V147)-D133</f>
        <v>9</v>
      </c>
      <c r="D133" s="20">
        <f t="shared" si="42"/>
        <v>3</v>
      </c>
      <c r="E133" t="s">
        <v>2</v>
      </c>
      <c r="G133" t="s">
        <v>24</v>
      </c>
      <c r="H133" s="74" t="s">
        <v>90</v>
      </c>
      <c r="J133">
        <f>X13</f>
        <v>53</v>
      </c>
      <c r="K133" s="18" t="s">
        <v>25</v>
      </c>
      <c r="L133" s="20">
        <v>44</v>
      </c>
      <c r="M133" t="s">
        <v>9</v>
      </c>
      <c r="N133" t="s">
        <v>24</v>
      </c>
      <c r="O133" s="74" t="s">
        <v>128</v>
      </c>
      <c r="R133">
        <f>L69</f>
        <v>56</v>
      </c>
      <c r="S133" s="18" t="s">
        <v>25</v>
      </c>
      <c r="T133" s="20">
        <v>50</v>
      </c>
      <c r="U133">
        <f t="shared" si="43"/>
        <v>1</v>
      </c>
      <c r="V133">
        <f t="shared" si="44"/>
        <v>0</v>
      </c>
      <c r="Y133" s="20"/>
    </row>
    <row r="134" spans="1:25" x14ac:dyDescent="0.2">
      <c r="A134" s="7" t="str">
        <f t="shared" si="41"/>
        <v>Tom Jackson</v>
      </c>
      <c r="B134">
        <f>SUM(U147:V147)-D134</f>
        <v>4</v>
      </c>
      <c r="D134" s="20">
        <f t="shared" si="42"/>
        <v>8</v>
      </c>
      <c r="E134" t="s">
        <v>3</v>
      </c>
      <c r="G134" t="s">
        <v>24</v>
      </c>
      <c r="H134" s="74" t="s">
        <v>138</v>
      </c>
      <c r="J134">
        <f>L27</f>
        <v>36</v>
      </c>
      <c r="K134" s="18" t="s">
        <v>25</v>
      </c>
      <c r="L134" s="20">
        <v>54</v>
      </c>
      <c r="M134" t="s">
        <v>10</v>
      </c>
      <c r="N134" t="s">
        <v>24</v>
      </c>
      <c r="O134" s="74" t="s">
        <v>138</v>
      </c>
      <c r="R134">
        <f>X69</f>
        <v>58</v>
      </c>
      <c r="S134" s="18" t="s">
        <v>25</v>
      </c>
      <c r="T134" s="20">
        <v>41</v>
      </c>
      <c r="U134">
        <f t="shared" si="43"/>
        <v>0</v>
      </c>
      <c r="V134">
        <f t="shared" si="44"/>
        <v>1</v>
      </c>
      <c r="Y134" s="20"/>
    </row>
    <row r="135" spans="1:25" x14ac:dyDescent="0.2">
      <c r="A135" s="7" t="str">
        <f t="shared" si="41"/>
        <v>Rolph, Jean-Baptiste</v>
      </c>
      <c r="B135">
        <f>SUM(U147:V147)-D135</f>
        <v>12</v>
      </c>
      <c r="D135" s="20">
        <f t="shared" si="42"/>
        <v>0</v>
      </c>
      <c r="E135" t="s">
        <v>4</v>
      </c>
      <c r="G135" t="s">
        <v>24</v>
      </c>
      <c r="H135" s="74" t="s">
        <v>163</v>
      </c>
      <c r="J135">
        <f>X27</f>
        <v>52</v>
      </c>
      <c r="K135" s="18" t="s">
        <v>25</v>
      </c>
      <c r="L135" s="20">
        <v>49</v>
      </c>
      <c r="M135" t="s">
        <v>11</v>
      </c>
      <c r="N135" t="s">
        <v>24</v>
      </c>
      <c r="O135" s="74" t="s">
        <v>85</v>
      </c>
      <c r="R135">
        <f>L83</f>
        <v>43</v>
      </c>
      <c r="S135" s="18" t="s">
        <v>25</v>
      </c>
      <c r="T135" s="20">
        <v>53</v>
      </c>
      <c r="U135">
        <f t="shared" si="43"/>
        <v>1</v>
      </c>
      <c r="V135">
        <f t="shared" si="44"/>
        <v>0</v>
      </c>
      <c r="Y135" s="20"/>
    </row>
    <row r="136" spans="1:25" x14ac:dyDescent="0.2">
      <c r="A136" s="7" t="str">
        <f t="shared" si="41"/>
        <v>Eric Karstunen</v>
      </c>
      <c r="B136">
        <f>SUM(U147:V147)-D136</f>
        <v>12</v>
      </c>
      <c r="D136" s="20">
        <f t="shared" si="42"/>
        <v>0</v>
      </c>
      <c r="E136" t="s">
        <v>5</v>
      </c>
      <c r="G136" t="s">
        <v>24</v>
      </c>
      <c r="H136" s="74" t="s">
        <v>128</v>
      </c>
      <c r="J136">
        <f>L41</f>
        <v>64</v>
      </c>
      <c r="K136" s="18" t="s">
        <v>25</v>
      </c>
      <c r="L136" s="20">
        <v>47</v>
      </c>
      <c r="M136" t="s">
        <v>12</v>
      </c>
      <c r="N136" t="s">
        <v>24</v>
      </c>
      <c r="O136" s="74"/>
      <c r="R136">
        <f>X83</f>
        <v>56</v>
      </c>
      <c r="S136" s="18" t="s">
        <v>25</v>
      </c>
      <c r="T136" s="20">
        <v>43</v>
      </c>
      <c r="U136">
        <f t="shared" si="43"/>
        <v>1</v>
      </c>
      <c r="V136">
        <f t="shared" si="44"/>
        <v>0</v>
      </c>
      <c r="Y136" s="20"/>
    </row>
    <row r="137" spans="1:25" x14ac:dyDescent="0.2">
      <c r="A137" s="7" t="str">
        <f t="shared" si="41"/>
        <v>Pat Lawlor</v>
      </c>
      <c r="B137">
        <f>SUM(U147:V147)-D137</f>
        <v>11</v>
      </c>
      <c r="D137" s="20">
        <f t="shared" si="42"/>
        <v>1</v>
      </c>
      <c r="E137" t="s">
        <v>6</v>
      </c>
      <c r="G137" t="s">
        <v>24</v>
      </c>
      <c r="H137" s="74" t="s">
        <v>85</v>
      </c>
      <c r="J137">
        <f>X41</f>
        <v>36</v>
      </c>
      <c r="K137" s="18" t="s">
        <v>25</v>
      </c>
      <c r="L137" s="20">
        <v>57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43"/>
        <v>0</v>
      </c>
      <c r="V137">
        <f t="shared" si="44"/>
        <v>1</v>
      </c>
      <c r="Y137" s="20"/>
    </row>
    <row r="138" spans="1:25" x14ac:dyDescent="0.2">
      <c r="A138" s="7" t="str">
        <f t="shared" si="41"/>
        <v>Jack Marino</v>
      </c>
      <c r="B138">
        <f>SUM(U147:V147)-D138</f>
        <v>9</v>
      </c>
      <c r="D138" s="20">
        <f t="shared" si="42"/>
        <v>3</v>
      </c>
      <c r="E138" t="s">
        <v>7</v>
      </c>
      <c r="G138" t="s">
        <v>24</v>
      </c>
      <c r="H138" s="74" t="s">
        <v>90</v>
      </c>
      <c r="J138">
        <f>L55</f>
        <v>38</v>
      </c>
      <c r="K138" s="18" t="s">
        <v>25</v>
      </c>
      <c r="L138" s="20">
        <v>41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43"/>
        <v>0</v>
      </c>
      <c r="V138">
        <f t="shared" si="44"/>
        <v>1</v>
      </c>
      <c r="Y138" s="20"/>
    </row>
    <row r="139" spans="1:25" x14ac:dyDescent="0.2">
      <c r="A139" s="7" t="str">
        <f t="shared" si="41"/>
        <v>Colin Staab</v>
      </c>
      <c r="B139">
        <f>SUM(U147:V147)-D139</f>
        <v>3</v>
      </c>
      <c r="D139" s="20">
        <f t="shared" si="42"/>
        <v>9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45">+IF(R132&gt;T132,1,0)</f>
        <v>0</v>
      </c>
      <c r="V139">
        <f t="shared" ref="V139:V146" si="46">+IF(+T132&gt;R132,1,0)</f>
        <v>1</v>
      </c>
    </row>
    <row r="140" spans="1:25" x14ac:dyDescent="0.2">
      <c r="A140" s="7" t="str">
        <f t="shared" si="41"/>
        <v>Mike Ward</v>
      </c>
      <c r="B140">
        <f>SUM(U147:V147)-D140</f>
        <v>9</v>
      </c>
      <c r="D140" s="20">
        <f t="shared" si="42"/>
        <v>3</v>
      </c>
      <c r="U140">
        <f t="shared" si="45"/>
        <v>1</v>
      </c>
      <c r="V140">
        <f t="shared" si="46"/>
        <v>0</v>
      </c>
    </row>
    <row r="141" spans="1:25" x14ac:dyDescent="0.2">
      <c r="A141" s="7">
        <f t="shared" si="41"/>
        <v>0</v>
      </c>
      <c r="B141">
        <f>SUM(U147:V147)-D141</f>
        <v>12</v>
      </c>
      <c r="D141" s="20">
        <f t="shared" si="42"/>
        <v>0</v>
      </c>
      <c r="U141">
        <f t="shared" si="45"/>
        <v>1</v>
      </c>
      <c r="V141">
        <f t="shared" si="46"/>
        <v>0</v>
      </c>
    </row>
    <row r="142" spans="1:25" x14ac:dyDescent="0.2">
      <c r="U142">
        <f t="shared" si="45"/>
        <v>0</v>
      </c>
      <c r="V142">
        <f t="shared" si="46"/>
        <v>1</v>
      </c>
    </row>
    <row r="143" spans="1:25" x14ac:dyDescent="0.2">
      <c r="A143" s="1" t="s">
        <v>56</v>
      </c>
      <c r="J143">
        <f>SUM(J132:J138)+SUM(R132:R139)</f>
        <v>580</v>
      </c>
      <c r="L143">
        <f>SUM(L132:L138)+SUM(T132:T139)</f>
        <v>599</v>
      </c>
      <c r="U143">
        <f t="shared" si="45"/>
        <v>1</v>
      </c>
      <c r="V143">
        <f t="shared" si="46"/>
        <v>0</v>
      </c>
    </row>
    <row r="144" spans="1:25" x14ac:dyDescent="0.2">
      <c r="U144">
        <f t="shared" si="45"/>
        <v>0</v>
      </c>
      <c r="V144">
        <f t="shared" si="46"/>
        <v>0</v>
      </c>
    </row>
    <row r="145" spans="1:22" x14ac:dyDescent="0.2">
      <c r="A145" t="str">
        <f t="shared" ref="A145:A153" si="47">A31</f>
        <v>Quadry Allen</v>
      </c>
      <c r="U145">
        <f t="shared" si="45"/>
        <v>0</v>
      </c>
      <c r="V145">
        <f t="shared" si="46"/>
        <v>0</v>
      </c>
    </row>
    <row r="146" spans="1:22" x14ac:dyDescent="0.2">
      <c r="A146" t="str">
        <f t="shared" si="47"/>
        <v>Dave Harding</v>
      </c>
      <c r="U146">
        <f t="shared" si="45"/>
        <v>0</v>
      </c>
      <c r="V146">
        <f t="shared" si="46"/>
        <v>0</v>
      </c>
    </row>
    <row r="147" spans="1:22" x14ac:dyDescent="0.2">
      <c r="A147" t="str">
        <f t="shared" si="47"/>
        <v>Tom Jackson</v>
      </c>
      <c r="U147" s="41">
        <f>SUM(U132:U146)</f>
        <v>6</v>
      </c>
      <c r="V147" s="41">
        <f>SUM(V132:V146)</f>
        <v>6</v>
      </c>
    </row>
    <row r="148" spans="1:22" x14ac:dyDescent="0.2">
      <c r="A148" t="str">
        <f t="shared" si="47"/>
        <v>Rolph, Jean-Baptiste</v>
      </c>
    </row>
    <row r="149" spans="1:22" x14ac:dyDescent="0.2">
      <c r="A149" t="str">
        <f t="shared" si="47"/>
        <v>Eric Karstunen</v>
      </c>
    </row>
    <row r="150" spans="1:22" x14ac:dyDescent="0.2">
      <c r="A150" t="str">
        <f t="shared" si="47"/>
        <v>Pat Lawlor</v>
      </c>
    </row>
    <row r="151" spans="1:22" x14ac:dyDescent="0.2">
      <c r="A151" t="str">
        <f t="shared" si="47"/>
        <v>Jack Marino</v>
      </c>
    </row>
    <row r="152" spans="1:22" x14ac:dyDescent="0.2">
      <c r="A152" t="str">
        <f t="shared" si="47"/>
        <v>Colin Staab</v>
      </c>
      <c r="C152">
        <v>1</v>
      </c>
    </row>
    <row r="153" spans="1:22" x14ac:dyDescent="0.2">
      <c r="A153" t="str">
        <f t="shared" si="47"/>
        <v>Mike Ward</v>
      </c>
    </row>
  </sheetData>
  <mergeCells count="10">
    <mergeCell ref="B85:L85"/>
    <mergeCell ref="N85:X85"/>
    <mergeCell ref="B99:L99"/>
    <mergeCell ref="B114:L114"/>
    <mergeCell ref="N1:X1"/>
    <mergeCell ref="N15:X15"/>
    <mergeCell ref="N29:X29"/>
    <mergeCell ref="N43:X43"/>
    <mergeCell ref="N57:X57"/>
    <mergeCell ref="N71:X71"/>
  </mergeCells>
  <pageMargins left="0.25" right="0.25" top="0.5" bottom="0.5" header="0.5" footer="0.5"/>
  <pageSetup scale="64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K153"/>
  <sheetViews>
    <sheetView workbookViewId="0">
      <selection activeCell="R81" sqref="R81"/>
    </sheetView>
  </sheetViews>
  <sheetFormatPr defaultRowHeight="12.75" x14ac:dyDescent="0.2"/>
  <cols>
    <col min="1" max="1" width="25.28515625" bestFit="1" customWidth="1"/>
    <col min="2" max="3" width="3.7109375" customWidth="1"/>
    <col min="4" max="4" width="4.28515625" customWidth="1"/>
    <col min="5" max="7" width="6.5703125" customWidth="1"/>
    <col min="8" max="8" width="9" customWidth="1"/>
    <col min="9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90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80"/>
      <c r="M1" s="7"/>
      <c r="N1" s="85" t="s">
        <v>73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91</v>
      </c>
      <c r="B3" s="11"/>
      <c r="C3" s="7"/>
      <c r="D3" s="7"/>
      <c r="E3" s="7"/>
      <c r="F3" s="7"/>
      <c r="G3" s="7"/>
      <c r="H3" s="7"/>
      <c r="I3" s="7"/>
      <c r="J3" s="7"/>
      <c r="K3" s="7">
        <v>1</v>
      </c>
      <c r="L3" s="38">
        <f t="shared" ref="L3:L10" si="0">(B3*2)+(C3*3)+E3</f>
        <v>0</v>
      </c>
      <c r="M3" s="11"/>
      <c r="N3" s="11">
        <v>4</v>
      </c>
      <c r="O3" s="7">
        <v>1</v>
      </c>
      <c r="P3" s="7"/>
      <c r="Q3" s="7"/>
      <c r="R3" s="7"/>
      <c r="S3" s="7">
        <v>4</v>
      </c>
      <c r="T3" s="7">
        <v>1</v>
      </c>
      <c r="U3" s="7"/>
      <c r="V3" s="7">
        <v>3</v>
      </c>
      <c r="W3" s="7"/>
      <c r="X3" s="38">
        <f t="shared" ref="X3:X10" si="1">(N3*2)+(O3*3)+Q3</f>
        <v>11</v>
      </c>
    </row>
    <row r="4" spans="1:37" x14ac:dyDescent="0.2">
      <c r="A4" s="7" t="s">
        <v>130</v>
      </c>
      <c r="B4" s="11">
        <v>3</v>
      </c>
      <c r="C4" s="7"/>
      <c r="D4" s="7">
        <v>3</v>
      </c>
      <c r="E4" s="7">
        <v>2</v>
      </c>
      <c r="F4" s="7"/>
      <c r="G4" s="7">
        <v>4</v>
      </c>
      <c r="H4" s="7"/>
      <c r="I4" s="7"/>
      <c r="J4" s="7">
        <v>1</v>
      </c>
      <c r="K4" s="7"/>
      <c r="L4" s="3">
        <f t="shared" si="0"/>
        <v>8</v>
      </c>
      <c r="M4" s="11"/>
      <c r="N4" s="11">
        <v>2</v>
      </c>
      <c r="O4" s="7"/>
      <c r="P4" s="7">
        <v>1</v>
      </c>
      <c r="Q4" s="7"/>
      <c r="R4" s="7">
        <v>1</v>
      </c>
      <c r="S4" s="7">
        <v>3</v>
      </c>
      <c r="T4" s="7">
        <v>2</v>
      </c>
      <c r="U4" s="7"/>
      <c r="V4" s="7">
        <v>1</v>
      </c>
      <c r="W4" s="7"/>
      <c r="X4" s="3">
        <f t="shared" si="1"/>
        <v>4</v>
      </c>
    </row>
    <row r="5" spans="1:37" x14ac:dyDescent="0.2">
      <c r="A5" s="7" t="s">
        <v>131</v>
      </c>
      <c r="B5" s="11">
        <v>1</v>
      </c>
      <c r="C5" s="7"/>
      <c r="D5" s="7">
        <v>6</v>
      </c>
      <c r="E5" s="7">
        <v>4</v>
      </c>
      <c r="F5" s="7"/>
      <c r="G5" s="7">
        <v>6</v>
      </c>
      <c r="H5" s="7">
        <v>1</v>
      </c>
      <c r="I5" s="7"/>
      <c r="J5" s="7">
        <v>4</v>
      </c>
      <c r="K5" s="7"/>
      <c r="L5" s="3">
        <f t="shared" si="0"/>
        <v>6</v>
      </c>
      <c r="M5" s="11"/>
      <c r="N5" s="11"/>
      <c r="O5" s="7"/>
      <c r="P5" s="7"/>
      <c r="Q5" s="7"/>
      <c r="R5" s="7"/>
      <c r="S5" s="7">
        <v>5</v>
      </c>
      <c r="T5" s="7"/>
      <c r="U5" s="7"/>
      <c r="V5" s="7">
        <v>2</v>
      </c>
      <c r="W5" s="7"/>
      <c r="X5" s="3">
        <f t="shared" si="1"/>
        <v>0</v>
      </c>
    </row>
    <row r="6" spans="1:37" x14ac:dyDescent="0.2">
      <c r="A6" s="7" t="s">
        <v>70</v>
      </c>
      <c r="B6" s="11"/>
      <c r="C6" s="7"/>
      <c r="D6" s="7"/>
      <c r="E6" s="7"/>
      <c r="F6" s="7"/>
      <c r="G6" s="7"/>
      <c r="H6" s="7"/>
      <c r="I6" s="7"/>
      <c r="J6" s="7"/>
      <c r="K6" s="7">
        <v>1</v>
      </c>
      <c r="L6" s="3">
        <f t="shared" si="0"/>
        <v>0</v>
      </c>
      <c r="M6" s="11"/>
      <c r="N6" s="11"/>
      <c r="O6" s="7"/>
      <c r="P6" s="7"/>
      <c r="Q6" s="7"/>
      <c r="R6" s="7"/>
      <c r="S6" s="7"/>
      <c r="T6" s="7"/>
      <c r="U6" s="7"/>
      <c r="V6" s="7"/>
      <c r="W6" s="7">
        <v>1</v>
      </c>
      <c r="X6" s="3">
        <f t="shared" si="1"/>
        <v>0</v>
      </c>
    </row>
    <row r="7" spans="1:37" x14ac:dyDescent="0.2">
      <c r="A7" s="7" t="s">
        <v>132</v>
      </c>
      <c r="B7" s="11">
        <v>1</v>
      </c>
      <c r="C7" s="7"/>
      <c r="D7" s="7">
        <v>2</v>
      </c>
      <c r="E7" s="7"/>
      <c r="F7" s="7"/>
      <c r="G7" s="7">
        <v>4</v>
      </c>
      <c r="H7" s="7"/>
      <c r="I7" s="7"/>
      <c r="J7" s="7">
        <v>1</v>
      </c>
      <c r="K7" s="7"/>
      <c r="L7" s="3">
        <f t="shared" si="0"/>
        <v>2</v>
      </c>
      <c r="M7" s="11"/>
      <c r="N7" s="11">
        <v>1</v>
      </c>
      <c r="O7" s="7"/>
      <c r="P7" s="7">
        <v>1</v>
      </c>
      <c r="Q7" s="7"/>
      <c r="R7" s="7"/>
      <c r="S7" s="7">
        <v>4</v>
      </c>
      <c r="T7" s="7"/>
      <c r="U7" s="7"/>
      <c r="V7" s="7">
        <v>1</v>
      </c>
      <c r="W7" s="7"/>
      <c r="X7" s="3">
        <f t="shared" si="1"/>
        <v>2</v>
      </c>
    </row>
    <row r="8" spans="1:37" x14ac:dyDescent="0.2">
      <c r="A8" s="7" t="s">
        <v>133</v>
      </c>
      <c r="B8" s="11">
        <v>1</v>
      </c>
      <c r="C8" s="7">
        <v>4</v>
      </c>
      <c r="D8" s="7"/>
      <c r="E8" s="7"/>
      <c r="F8" s="7"/>
      <c r="G8" s="7">
        <v>4</v>
      </c>
      <c r="H8" s="7">
        <v>1</v>
      </c>
      <c r="I8" s="7"/>
      <c r="J8" s="7">
        <v>2</v>
      </c>
      <c r="K8" s="7"/>
      <c r="L8" s="3">
        <f t="shared" si="0"/>
        <v>14</v>
      </c>
      <c r="M8" s="11"/>
      <c r="N8" s="11">
        <v>2</v>
      </c>
      <c r="O8" s="7"/>
      <c r="P8" s="7"/>
      <c r="Q8" s="7"/>
      <c r="R8" s="7"/>
      <c r="S8" s="7">
        <v>7</v>
      </c>
      <c r="T8" s="7">
        <v>2</v>
      </c>
      <c r="U8" s="7"/>
      <c r="V8" s="7"/>
      <c r="W8" s="7"/>
      <c r="X8" s="3">
        <f t="shared" si="1"/>
        <v>4</v>
      </c>
    </row>
    <row r="9" spans="1:37" x14ac:dyDescent="0.2">
      <c r="A9" s="7" t="s">
        <v>93</v>
      </c>
      <c r="B9" s="11"/>
      <c r="C9" s="7"/>
      <c r="D9" s="7">
        <v>4</v>
      </c>
      <c r="E9" s="7">
        <v>3</v>
      </c>
      <c r="F9" s="7"/>
      <c r="G9" s="7">
        <v>2</v>
      </c>
      <c r="H9" s="7"/>
      <c r="I9" s="7"/>
      <c r="J9" s="7">
        <v>3</v>
      </c>
      <c r="K9" s="7"/>
      <c r="L9" s="3">
        <f t="shared" si="0"/>
        <v>3</v>
      </c>
      <c r="M9" s="11"/>
      <c r="N9" s="11">
        <v>3</v>
      </c>
      <c r="O9" s="7"/>
      <c r="P9" s="7">
        <v>6</v>
      </c>
      <c r="Q9" s="7">
        <v>5</v>
      </c>
      <c r="R9" s="7"/>
      <c r="S9" s="7">
        <v>8</v>
      </c>
      <c r="T9" s="7">
        <v>1</v>
      </c>
      <c r="U9" s="7"/>
      <c r="V9" s="7">
        <v>3</v>
      </c>
      <c r="W9" s="7"/>
      <c r="X9" s="3">
        <f t="shared" si="1"/>
        <v>11</v>
      </c>
    </row>
    <row r="10" spans="1:37" x14ac:dyDescent="0.2">
      <c r="A10" s="7" t="s">
        <v>119</v>
      </c>
      <c r="B10" s="11"/>
      <c r="C10" s="7"/>
      <c r="D10" s="7"/>
      <c r="E10" s="7"/>
      <c r="F10" s="7"/>
      <c r="G10" s="7"/>
      <c r="H10" s="7"/>
      <c r="I10" s="7"/>
      <c r="J10" s="7"/>
      <c r="K10" s="7">
        <v>1</v>
      </c>
      <c r="L10" s="3">
        <f t="shared" si="0"/>
        <v>0</v>
      </c>
      <c r="M10" s="11"/>
      <c r="N10" s="11"/>
      <c r="O10" s="7"/>
      <c r="P10" s="7"/>
      <c r="Q10" s="7"/>
      <c r="R10" s="7"/>
      <c r="S10" s="7"/>
      <c r="T10" s="7"/>
      <c r="U10" s="7"/>
      <c r="V10" s="7"/>
      <c r="W10" s="7">
        <v>1</v>
      </c>
      <c r="X10" s="3">
        <f t="shared" si="1"/>
        <v>0</v>
      </c>
    </row>
    <row r="11" spans="1:37" x14ac:dyDescent="0.2">
      <c r="A11" s="7" t="s">
        <v>120</v>
      </c>
      <c r="B11" s="11">
        <v>2</v>
      </c>
      <c r="C11" s="7">
        <v>2</v>
      </c>
      <c r="D11" s="7">
        <v>6</v>
      </c>
      <c r="E11" s="7">
        <v>4</v>
      </c>
      <c r="F11" s="7">
        <v>3</v>
      </c>
      <c r="G11" s="7">
        <v>5</v>
      </c>
      <c r="H11" s="7">
        <v>2</v>
      </c>
      <c r="I11" s="7"/>
      <c r="J11" s="7">
        <v>3</v>
      </c>
      <c r="K11" s="7"/>
      <c r="L11" s="3">
        <f>(B11*2)+(C11*3)+E11</f>
        <v>14</v>
      </c>
      <c r="M11" s="11"/>
      <c r="N11" s="11">
        <v>2</v>
      </c>
      <c r="O11" s="7">
        <v>2</v>
      </c>
      <c r="P11" s="7">
        <v>6</v>
      </c>
      <c r="Q11" s="7">
        <v>2</v>
      </c>
      <c r="R11" s="7">
        <v>1</v>
      </c>
      <c r="S11" s="7">
        <v>3</v>
      </c>
      <c r="T11" s="7">
        <v>1</v>
      </c>
      <c r="U11" s="7"/>
      <c r="V11" s="7">
        <v>4</v>
      </c>
      <c r="W11" s="7"/>
      <c r="X11" s="3">
        <f>(N11*2)+(O11*3)+Q11</f>
        <v>12</v>
      </c>
    </row>
    <row r="12" spans="1:37" x14ac:dyDescent="0.2">
      <c r="A12" s="7" t="s">
        <v>167</v>
      </c>
      <c r="B12" s="21"/>
      <c r="C12" s="16"/>
      <c r="D12" s="16"/>
      <c r="E12" s="16"/>
      <c r="F12" s="16"/>
      <c r="G12" s="16"/>
      <c r="H12" s="16"/>
      <c r="I12" s="16"/>
      <c r="J12" s="16"/>
      <c r="K12" s="16">
        <v>1</v>
      </c>
      <c r="L12" s="3">
        <f>(B12*2)+(C12*3)+E12</f>
        <v>0</v>
      </c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>
        <v>1</v>
      </c>
      <c r="X12" s="4">
        <f>(N12*2)+(O12*3)+Q12</f>
        <v>0</v>
      </c>
    </row>
    <row r="13" spans="1:37" ht="13.5" thickBot="1" x14ac:dyDescent="0.25">
      <c r="A13" s="7" t="s">
        <v>19</v>
      </c>
      <c r="B13" s="67">
        <f t="shared" ref="B13:L13" si="2">SUM(B3:B12)</f>
        <v>8</v>
      </c>
      <c r="C13" s="68">
        <f t="shared" si="2"/>
        <v>6</v>
      </c>
      <c r="D13" s="68">
        <f t="shared" si="2"/>
        <v>21</v>
      </c>
      <c r="E13" s="68">
        <f t="shared" si="2"/>
        <v>13</v>
      </c>
      <c r="F13" s="68">
        <f t="shared" si="2"/>
        <v>3</v>
      </c>
      <c r="G13" s="68">
        <f t="shared" si="2"/>
        <v>25</v>
      </c>
      <c r="H13" s="68">
        <f t="shared" si="2"/>
        <v>4</v>
      </c>
      <c r="I13" s="68">
        <f t="shared" si="2"/>
        <v>0</v>
      </c>
      <c r="J13" s="68">
        <f t="shared" si="2"/>
        <v>14</v>
      </c>
      <c r="K13" s="13">
        <f t="shared" si="2"/>
        <v>4</v>
      </c>
      <c r="L13" s="43">
        <f t="shared" si="2"/>
        <v>47</v>
      </c>
      <c r="M13" s="7"/>
      <c r="N13" s="67">
        <f t="shared" ref="N13:X13" si="3">SUM(N3:N12)</f>
        <v>14</v>
      </c>
      <c r="O13" s="68">
        <f t="shared" si="3"/>
        <v>3</v>
      </c>
      <c r="P13" s="68">
        <f t="shared" si="3"/>
        <v>14</v>
      </c>
      <c r="Q13" s="68">
        <f t="shared" si="3"/>
        <v>7</v>
      </c>
      <c r="R13" s="68">
        <f t="shared" si="3"/>
        <v>2</v>
      </c>
      <c r="S13" s="68">
        <f t="shared" si="3"/>
        <v>34</v>
      </c>
      <c r="T13" s="68">
        <f t="shared" si="3"/>
        <v>7</v>
      </c>
      <c r="U13" s="68">
        <f t="shared" si="3"/>
        <v>0</v>
      </c>
      <c r="V13" s="68">
        <f t="shared" si="3"/>
        <v>14</v>
      </c>
      <c r="W13" s="13">
        <f t="shared" si="3"/>
        <v>3</v>
      </c>
      <c r="X13" s="43">
        <f t="shared" si="3"/>
        <v>44</v>
      </c>
    </row>
    <row r="14" spans="1:37" x14ac:dyDescent="0.2">
      <c r="A14" s="7"/>
      <c r="B14" s="7"/>
      <c r="C14" s="7"/>
      <c r="D14" s="7"/>
      <c r="E14" s="14">
        <f>+E13/D13</f>
        <v>0.61904761904761907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0.5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>A3</f>
        <v>TJ Calloway</v>
      </c>
      <c r="B17" s="11">
        <v>2</v>
      </c>
      <c r="C17" s="7">
        <v>3</v>
      </c>
      <c r="D17" s="7">
        <v>1</v>
      </c>
      <c r="E17" s="7">
        <v>1</v>
      </c>
      <c r="F17" s="42">
        <v>1</v>
      </c>
      <c r="G17" s="7">
        <v>2</v>
      </c>
      <c r="H17" s="7"/>
      <c r="I17" s="7"/>
      <c r="J17" s="7">
        <v>2</v>
      </c>
      <c r="K17" s="7"/>
      <c r="L17" s="38">
        <f t="shared" ref="L17:L24" si="4">(B17*2)+(C17*3)+E17</f>
        <v>14</v>
      </c>
      <c r="M17" s="7"/>
      <c r="N17" s="11">
        <v>1</v>
      </c>
      <c r="O17" s="7">
        <v>1</v>
      </c>
      <c r="P17" s="7">
        <v>10</v>
      </c>
      <c r="Q17" s="7">
        <v>7</v>
      </c>
      <c r="R17" s="7">
        <v>3</v>
      </c>
      <c r="S17" s="7">
        <v>6</v>
      </c>
      <c r="T17" s="7">
        <v>1</v>
      </c>
      <c r="U17" s="7"/>
      <c r="V17" s="7">
        <v>1</v>
      </c>
      <c r="W17" s="7"/>
      <c r="X17" s="38">
        <f t="shared" ref="X17:X24" si="5">(N17*2)+(O17*3)+Q17</f>
        <v>12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>A4</f>
        <v>Anthony Consoles</v>
      </c>
      <c r="B18" s="11"/>
      <c r="C18" s="7"/>
      <c r="D18" s="7"/>
      <c r="E18" s="7"/>
      <c r="F18" s="7"/>
      <c r="G18" s="7">
        <v>4</v>
      </c>
      <c r="H18" s="7">
        <v>2</v>
      </c>
      <c r="I18" s="7"/>
      <c r="J18" s="7">
        <v>3</v>
      </c>
      <c r="K18" s="7"/>
      <c r="L18" s="3">
        <f t="shared" si="4"/>
        <v>0</v>
      </c>
      <c r="M18" s="7"/>
      <c r="N18" s="11"/>
      <c r="O18" s="7"/>
      <c r="P18" s="7"/>
      <c r="Q18" s="7"/>
      <c r="R18" s="7"/>
      <c r="S18" s="7"/>
      <c r="T18" s="7"/>
      <c r="U18" s="7"/>
      <c r="V18" s="7"/>
      <c r="W18" s="7">
        <v>1</v>
      </c>
      <c r="X18" s="3">
        <f t="shared" si="5"/>
        <v>0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ref="A19:A24" si="6">A5</f>
        <v>Jared Creighton</v>
      </c>
      <c r="B19" s="11"/>
      <c r="C19" s="7"/>
      <c r="D19" s="7">
        <v>2</v>
      </c>
      <c r="E19" s="7">
        <v>1</v>
      </c>
      <c r="F19" s="7"/>
      <c r="G19" s="7">
        <v>6</v>
      </c>
      <c r="H19" s="7"/>
      <c r="I19" s="7"/>
      <c r="J19" s="7">
        <v>2</v>
      </c>
      <c r="K19" s="7"/>
      <c r="L19" s="3">
        <f t="shared" si="4"/>
        <v>1</v>
      </c>
      <c r="M19" s="7"/>
      <c r="N19" s="11">
        <v>5</v>
      </c>
      <c r="O19" s="7"/>
      <c r="P19" s="7"/>
      <c r="Q19" s="7"/>
      <c r="R19" s="7">
        <v>2</v>
      </c>
      <c r="S19" s="7">
        <v>5</v>
      </c>
      <c r="T19" s="7">
        <v>1</v>
      </c>
      <c r="U19" s="7"/>
      <c r="V19" s="7">
        <v>3</v>
      </c>
      <c r="W19" s="7"/>
      <c r="X19" s="3">
        <f t="shared" si="5"/>
        <v>10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6"/>
        <v>Luke Dwyer</v>
      </c>
      <c r="B20" s="11"/>
      <c r="C20" s="7"/>
      <c r="D20" s="7">
        <v>2</v>
      </c>
      <c r="E20" s="7">
        <v>2</v>
      </c>
      <c r="F20" s="7">
        <v>5</v>
      </c>
      <c r="G20" s="7">
        <v>2</v>
      </c>
      <c r="H20" s="7">
        <v>1</v>
      </c>
      <c r="I20" s="7"/>
      <c r="J20" s="7">
        <v>1</v>
      </c>
      <c r="K20" s="7"/>
      <c r="L20" s="3">
        <f t="shared" si="4"/>
        <v>2</v>
      </c>
      <c r="M20" s="7"/>
      <c r="N20" s="11">
        <v>1</v>
      </c>
      <c r="O20" s="7"/>
      <c r="P20" s="7"/>
      <c r="Q20" s="7"/>
      <c r="R20" s="7">
        <v>5</v>
      </c>
      <c r="S20" s="7">
        <v>1</v>
      </c>
      <c r="T20" s="7">
        <v>4</v>
      </c>
      <c r="U20" s="7"/>
      <c r="V20" s="7">
        <v>1</v>
      </c>
      <c r="W20" s="7"/>
      <c r="X20" s="3">
        <f t="shared" si="5"/>
        <v>2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6"/>
        <v>Wade Lawrence</v>
      </c>
      <c r="B21" s="11">
        <v>2</v>
      </c>
      <c r="C21" s="7">
        <v>1</v>
      </c>
      <c r="D21" s="7">
        <v>4</v>
      </c>
      <c r="E21" s="7">
        <v>3</v>
      </c>
      <c r="F21" s="7"/>
      <c r="G21" s="7">
        <v>5</v>
      </c>
      <c r="H21" s="7"/>
      <c r="I21" s="7"/>
      <c r="J21" s="7">
        <v>1</v>
      </c>
      <c r="K21" s="7"/>
      <c r="L21" s="3">
        <f t="shared" si="4"/>
        <v>10</v>
      </c>
      <c r="M21" s="7"/>
      <c r="N21" s="11"/>
      <c r="O21" s="7"/>
      <c r="P21" s="7"/>
      <c r="Q21" s="7"/>
      <c r="R21" s="7"/>
      <c r="S21" s="7"/>
      <c r="T21" s="7"/>
      <c r="U21" s="7"/>
      <c r="V21" s="7"/>
      <c r="W21" s="7">
        <v>1</v>
      </c>
      <c r="X21" s="3">
        <f t="shared" si="5"/>
        <v>0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6"/>
        <v>Alex Moore</v>
      </c>
      <c r="B22" s="11">
        <v>1</v>
      </c>
      <c r="C22" s="7">
        <v>4</v>
      </c>
      <c r="D22" s="7">
        <v>3</v>
      </c>
      <c r="E22" s="7">
        <v>3</v>
      </c>
      <c r="F22" s="7">
        <v>2</v>
      </c>
      <c r="G22" s="7">
        <v>3</v>
      </c>
      <c r="H22" s="7">
        <v>1</v>
      </c>
      <c r="I22" s="7"/>
      <c r="J22" s="7">
        <v>1</v>
      </c>
      <c r="K22" s="7"/>
      <c r="L22" s="3">
        <f t="shared" si="4"/>
        <v>17</v>
      </c>
      <c r="M22" s="7"/>
      <c r="N22" s="11"/>
      <c r="O22" s="7"/>
      <c r="P22" s="7"/>
      <c r="Q22" s="7"/>
      <c r="R22" s="7"/>
      <c r="S22" s="7"/>
      <c r="T22" s="7"/>
      <c r="U22" s="7"/>
      <c r="V22" s="7"/>
      <c r="W22" s="7">
        <v>1</v>
      </c>
      <c r="X22" s="3">
        <f t="shared" si="5"/>
        <v>0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6"/>
        <v>Chris Nudd</v>
      </c>
      <c r="B23" s="11">
        <v>3</v>
      </c>
      <c r="C23" s="7"/>
      <c r="D23" s="7"/>
      <c r="E23" s="7"/>
      <c r="F23" s="7"/>
      <c r="G23" s="7">
        <v>4</v>
      </c>
      <c r="H23" s="7">
        <v>1</v>
      </c>
      <c r="I23" s="7"/>
      <c r="J23" s="7">
        <v>3</v>
      </c>
      <c r="K23" s="7"/>
      <c r="L23" s="3">
        <f t="shared" si="4"/>
        <v>6</v>
      </c>
      <c r="M23" s="7"/>
      <c r="N23" s="11">
        <v>3</v>
      </c>
      <c r="O23" s="7">
        <v>2</v>
      </c>
      <c r="P23" s="7"/>
      <c r="Q23" s="7"/>
      <c r="R23" s="7"/>
      <c r="S23" s="7">
        <v>4</v>
      </c>
      <c r="T23" s="7">
        <v>3</v>
      </c>
      <c r="U23" s="7"/>
      <c r="V23" s="7">
        <v>4</v>
      </c>
      <c r="W23" s="7"/>
      <c r="X23" s="3">
        <f t="shared" si="5"/>
        <v>12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6"/>
        <v>Adam Patten</v>
      </c>
      <c r="B24" s="11"/>
      <c r="C24" s="7"/>
      <c r="D24" s="7"/>
      <c r="E24" s="7"/>
      <c r="F24" s="7"/>
      <c r="G24" s="7"/>
      <c r="H24" s="7"/>
      <c r="I24" s="7"/>
      <c r="J24" s="7"/>
      <c r="K24" s="7">
        <v>1</v>
      </c>
      <c r="L24" s="3">
        <f t="shared" si="4"/>
        <v>0</v>
      </c>
      <c r="M24" s="7"/>
      <c r="N24" s="11"/>
      <c r="O24" s="7"/>
      <c r="P24" s="7"/>
      <c r="Q24" s="7"/>
      <c r="R24" s="7"/>
      <c r="S24" s="7"/>
      <c r="T24" s="7"/>
      <c r="U24" s="7"/>
      <c r="V24" s="7"/>
      <c r="W24" s="7">
        <v>1</v>
      </c>
      <c r="X24" s="3">
        <f t="shared" si="5"/>
        <v>0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Eric Wolven</v>
      </c>
      <c r="B25" s="11">
        <v>1</v>
      </c>
      <c r="C25" s="7"/>
      <c r="D25" s="7"/>
      <c r="E25" s="7"/>
      <c r="F25" s="7"/>
      <c r="G25" s="7"/>
      <c r="H25" s="7">
        <v>1</v>
      </c>
      <c r="I25" s="7"/>
      <c r="J25" s="7"/>
      <c r="K25" s="7"/>
      <c r="L25" s="3">
        <f>(B25*2)+(C25*3)+E25</f>
        <v>2</v>
      </c>
      <c r="M25" s="7"/>
      <c r="N25" s="11">
        <v>1</v>
      </c>
      <c r="O25" s="7">
        <v>1</v>
      </c>
      <c r="P25" s="7">
        <v>6</v>
      </c>
      <c r="Q25" s="7">
        <v>6</v>
      </c>
      <c r="R25" s="7">
        <v>1</v>
      </c>
      <c r="S25" s="7">
        <v>5</v>
      </c>
      <c r="T25" s="7">
        <v>1</v>
      </c>
      <c r="U25" s="7"/>
      <c r="V25" s="7">
        <v>4</v>
      </c>
      <c r="W25" s="7"/>
      <c r="X25" s="3">
        <f>(N25*2)+(O25*3)+Q25</f>
        <v>11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 t="str">
        <f>A12</f>
        <v>Andrew Guerra</v>
      </c>
      <c r="B26" s="21"/>
      <c r="C26" s="16"/>
      <c r="D26" s="16"/>
      <c r="E26" s="16"/>
      <c r="F26" s="16"/>
      <c r="G26" s="16"/>
      <c r="H26" s="16"/>
      <c r="I26" s="16"/>
      <c r="J26" s="16"/>
      <c r="K26" s="16">
        <v>1</v>
      </c>
      <c r="L26" s="4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>
        <v>1</v>
      </c>
      <c r="X26" s="4">
        <f>(N26*2)+(O26*3)+Q26</f>
        <v>0</v>
      </c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67">
        <f t="shared" ref="B27:L27" si="7">SUM(B17:B26)</f>
        <v>9</v>
      </c>
      <c r="C27" s="68">
        <f t="shared" si="7"/>
        <v>8</v>
      </c>
      <c r="D27" s="68">
        <f t="shared" si="7"/>
        <v>12</v>
      </c>
      <c r="E27" s="68">
        <f t="shared" si="7"/>
        <v>10</v>
      </c>
      <c r="F27" s="68">
        <f t="shared" si="7"/>
        <v>8</v>
      </c>
      <c r="G27" s="68">
        <f t="shared" si="7"/>
        <v>26</v>
      </c>
      <c r="H27" s="68">
        <f t="shared" si="7"/>
        <v>6</v>
      </c>
      <c r="I27" s="68">
        <f t="shared" si="7"/>
        <v>0</v>
      </c>
      <c r="J27" s="68">
        <f t="shared" si="7"/>
        <v>13</v>
      </c>
      <c r="K27" s="13">
        <f t="shared" si="7"/>
        <v>2</v>
      </c>
      <c r="L27" s="43">
        <f t="shared" si="7"/>
        <v>52</v>
      </c>
      <c r="M27" s="7"/>
      <c r="N27" s="67">
        <f t="shared" ref="N27:X27" si="8">SUM(N17:N26)</f>
        <v>11</v>
      </c>
      <c r="O27" s="68">
        <f t="shared" si="8"/>
        <v>4</v>
      </c>
      <c r="P27" s="68">
        <f t="shared" si="8"/>
        <v>16</v>
      </c>
      <c r="Q27" s="68">
        <f t="shared" si="8"/>
        <v>13</v>
      </c>
      <c r="R27" s="68">
        <f t="shared" si="8"/>
        <v>11</v>
      </c>
      <c r="S27" s="68">
        <f t="shared" si="8"/>
        <v>21</v>
      </c>
      <c r="T27" s="68">
        <f t="shared" si="8"/>
        <v>10</v>
      </c>
      <c r="U27" s="68">
        <f t="shared" si="8"/>
        <v>0</v>
      </c>
      <c r="V27" s="68">
        <f t="shared" si="8"/>
        <v>13</v>
      </c>
      <c r="W27" s="13">
        <f t="shared" si="8"/>
        <v>5</v>
      </c>
      <c r="X27" s="43">
        <f t="shared" si="8"/>
        <v>47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>
        <f>+E27/D27</f>
        <v>0.83333333333333337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0.8125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86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>+A3</f>
        <v>TJ Calloway</v>
      </c>
      <c r="B31" s="11"/>
      <c r="C31" s="7"/>
      <c r="D31" s="7"/>
      <c r="E31" s="7"/>
      <c r="F31" s="7"/>
      <c r="G31" s="7"/>
      <c r="H31" s="7"/>
      <c r="I31" s="7"/>
      <c r="J31" s="7"/>
      <c r="K31" s="7">
        <v>1</v>
      </c>
      <c r="L31" s="38">
        <f t="shared" ref="L31:L38" si="9">(B31*2)+(C31*3)+E31</f>
        <v>0</v>
      </c>
      <c r="M31" s="7"/>
      <c r="N31" s="11"/>
      <c r="O31" s="7"/>
      <c r="P31" s="7"/>
      <c r="Q31" s="7"/>
      <c r="R31" s="7"/>
      <c r="S31" s="7"/>
      <c r="T31" s="7"/>
      <c r="U31" s="7"/>
      <c r="V31" s="7"/>
      <c r="W31" s="7">
        <v>1</v>
      </c>
      <c r="X31" s="38">
        <f t="shared" ref="X31:X38" si="10">(N31*2)+(O31*3)+Q31</f>
        <v>0</v>
      </c>
    </row>
    <row r="32" spans="1:37" x14ac:dyDescent="0.2">
      <c r="A32" s="7" t="str">
        <f>+A4</f>
        <v>Anthony Consoles</v>
      </c>
      <c r="B32" s="11"/>
      <c r="C32" s="7"/>
      <c r="D32" s="7"/>
      <c r="E32" s="7"/>
      <c r="F32" s="7"/>
      <c r="G32" s="7"/>
      <c r="H32" s="7"/>
      <c r="I32" s="7"/>
      <c r="J32" s="7"/>
      <c r="K32" s="7">
        <v>1</v>
      </c>
      <c r="L32" s="3">
        <f t="shared" si="9"/>
        <v>0</v>
      </c>
      <c r="M32" s="7"/>
      <c r="N32" s="11"/>
      <c r="O32" s="7"/>
      <c r="P32" s="7"/>
      <c r="Q32" s="7"/>
      <c r="R32" s="7"/>
      <c r="S32" s="7"/>
      <c r="T32" s="7"/>
      <c r="U32" s="7"/>
      <c r="V32" s="7"/>
      <c r="W32" s="7">
        <v>1</v>
      </c>
      <c r="X32" s="3">
        <f t="shared" si="10"/>
        <v>0</v>
      </c>
    </row>
    <row r="33" spans="1:24" x14ac:dyDescent="0.2">
      <c r="A33" s="7" t="str">
        <f t="shared" ref="A33:A38" si="11">+A5</f>
        <v>Jared Creighton</v>
      </c>
      <c r="B33" s="11"/>
      <c r="C33" s="7"/>
      <c r="D33" s="7"/>
      <c r="E33" s="7"/>
      <c r="F33" s="7">
        <v>1</v>
      </c>
      <c r="G33" s="7">
        <v>8</v>
      </c>
      <c r="H33" s="7"/>
      <c r="I33" s="7">
        <v>1</v>
      </c>
      <c r="J33" s="7">
        <v>1</v>
      </c>
      <c r="K33" s="7"/>
      <c r="L33" s="3">
        <f t="shared" si="9"/>
        <v>0</v>
      </c>
      <c r="M33" s="7"/>
      <c r="N33" s="11"/>
      <c r="O33" s="7"/>
      <c r="P33" s="7"/>
      <c r="Q33" s="7"/>
      <c r="R33" s="7">
        <v>1</v>
      </c>
      <c r="S33" s="7">
        <v>2</v>
      </c>
      <c r="T33" s="7"/>
      <c r="U33" s="7"/>
      <c r="V33" s="7">
        <v>3</v>
      </c>
      <c r="W33" s="7"/>
      <c r="X33" s="3">
        <f t="shared" si="10"/>
        <v>0</v>
      </c>
    </row>
    <row r="34" spans="1:24" x14ac:dyDescent="0.2">
      <c r="A34" s="7" t="str">
        <f t="shared" si="11"/>
        <v>Luke Dwyer</v>
      </c>
      <c r="B34" s="11">
        <v>1</v>
      </c>
      <c r="C34" s="7">
        <v>1</v>
      </c>
      <c r="D34" s="7"/>
      <c r="E34" s="7"/>
      <c r="F34" s="7">
        <v>1</v>
      </c>
      <c r="G34" s="7">
        <v>2</v>
      </c>
      <c r="H34" s="7">
        <v>2</v>
      </c>
      <c r="I34" s="7"/>
      <c r="J34" s="7"/>
      <c r="K34" s="7"/>
      <c r="L34" s="3">
        <f t="shared" si="9"/>
        <v>5</v>
      </c>
      <c r="M34" s="7"/>
      <c r="N34" s="11"/>
      <c r="O34" s="7"/>
      <c r="P34" s="7"/>
      <c r="Q34" s="7"/>
      <c r="R34" s="7"/>
      <c r="S34" s="7"/>
      <c r="T34" s="7"/>
      <c r="U34" s="7"/>
      <c r="V34" s="7"/>
      <c r="W34" s="7">
        <v>1</v>
      </c>
      <c r="X34" s="3">
        <f t="shared" si="10"/>
        <v>0</v>
      </c>
    </row>
    <row r="35" spans="1:24" x14ac:dyDescent="0.2">
      <c r="A35" s="7" t="str">
        <f t="shared" si="11"/>
        <v>Wade Lawrence</v>
      </c>
      <c r="B35" s="11">
        <v>1</v>
      </c>
      <c r="C35" s="7">
        <v>2</v>
      </c>
      <c r="D35" s="7">
        <v>3</v>
      </c>
      <c r="E35" s="7">
        <v>1</v>
      </c>
      <c r="F35" s="7">
        <v>1</v>
      </c>
      <c r="G35" s="7">
        <v>6</v>
      </c>
      <c r="H35" s="7">
        <v>1</v>
      </c>
      <c r="I35" s="7">
        <v>1</v>
      </c>
      <c r="J35" s="7">
        <v>3</v>
      </c>
      <c r="K35" s="7"/>
      <c r="L35" s="3">
        <f t="shared" si="9"/>
        <v>9</v>
      </c>
      <c r="M35" s="7"/>
      <c r="N35" s="11">
        <v>1</v>
      </c>
      <c r="O35" s="7"/>
      <c r="P35" s="7"/>
      <c r="Q35" s="7"/>
      <c r="R35" s="7">
        <v>1</v>
      </c>
      <c r="S35" s="7">
        <v>5</v>
      </c>
      <c r="T35" s="7"/>
      <c r="U35" s="7">
        <v>1</v>
      </c>
      <c r="V35" s="7">
        <v>1</v>
      </c>
      <c r="W35" s="7"/>
      <c r="X35" s="3">
        <f t="shared" si="10"/>
        <v>2</v>
      </c>
    </row>
    <row r="36" spans="1:24" x14ac:dyDescent="0.2">
      <c r="A36" s="7" t="str">
        <f t="shared" si="11"/>
        <v>Alex Moore</v>
      </c>
      <c r="B36" s="11">
        <v>2</v>
      </c>
      <c r="C36" s="7">
        <v>2</v>
      </c>
      <c r="D36" s="7">
        <v>11</v>
      </c>
      <c r="E36" s="7">
        <v>7</v>
      </c>
      <c r="F36" s="7">
        <v>2</v>
      </c>
      <c r="G36" s="7">
        <v>7</v>
      </c>
      <c r="H36" s="7"/>
      <c r="I36" s="7"/>
      <c r="J36" s="7">
        <v>2</v>
      </c>
      <c r="K36" s="7"/>
      <c r="L36" s="3">
        <f t="shared" si="9"/>
        <v>17</v>
      </c>
      <c r="M36" s="7"/>
      <c r="N36" s="11">
        <v>2</v>
      </c>
      <c r="O36" s="7">
        <v>3</v>
      </c>
      <c r="P36" s="7">
        <v>4</v>
      </c>
      <c r="Q36" s="7">
        <v>3</v>
      </c>
      <c r="R36" s="7">
        <v>1</v>
      </c>
      <c r="S36" s="7">
        <v>5</v>
      </c>
      <c r="T36" s="7">
        <v>1</v>
      </c>
      <c r="U36" s="7"/>
      <c r="V36" s="7">
        <v>1</v>
      </c>
      <c r="W36" s="7"/>
      <c r="X36" s="3">
        <f t="shared" si="10"/>
        <v>16</v>
      </c>
    </row>
    <row r="37" spans="1:24" x14ac:dyDescent="0.2">
      <c r="A37" s="7" t="str">
        <f t="shared" si="11"/>
        <v>Chris Nudd</v>
      </c>
      <c r="B37" s="11">
        <v>3</v>
      </c>
      <c r="C37" s="7">
        <v>1</v>
      </c>
      <c r="D37" s="7"/>
      <c r="E37" s="7"/>
      <c r="F37" s="7">
        <v>1</v>
      </c>
      <c r="G37" s="7">
        <v>6</v>
      </c>
      <c r="H37" s="7"/>
      <c r="I37" s="7"/>
      <c r="J37" s="7">
        <v>3</v>
      </c>
      <c r="K37" s="7"/>
      <c r="L37" s="3">
        <f t="shared" si="9"/>
        <v>9</v>
      </c>
      <c r="M37" s="7"/>
      <c r="N37" s="11">
        <v>2</v>
      </c>
      <c r="O37" s="7">
        <v>1</v>
      </c>
      <c r="P37" s="7"/>
      <c r="Q37" s="7"/>
      <c r="R37" s="7"/>
      <c r="S37" s="7">
        <v>4</v>
      </c>
      <c r="T37" s="7"/>
      <c r="U37" s="7">
        <v>1</v>
      </c>
      <c r="V37" s="7">
        <v>3</v>
      </c>
      <c r="W37" s="7"/>
      <c r="X37" s="3">
        <f t="shared" si="10"/>
        <v>7</v>
      </c>
    </row>
    <row r="38" spans="1:24" x14ac:dyDescent="0.2">
      <c r="A38" s="7" t="str">
        <f t="shared" si="11"/>
        <v>Adam Patten</v>
      </c>
      <c r="B38" s="11"/>
      <c r="C38" s="7"/>
      <c r="D38" s="7"/>
      <c r="E38" s="7"/>
      <c r="F38" s="7"/>
      <c r="G38" s="7"/>
      <c r="H38" s="7"/>
      <c r="I38" s="7"/>
      <c r="J38" s="7"/>
      <c r="K38" s="7">
        <v>1</v>
      </c>
      <c r="L38" s="3">
        <f t="shared" si="9"/>
        <v>0</v>
      </c>
      <c r="M38" s="7"/>
      <c r="N38" s="11">
        <v>2</v>
      </c>
      <c r="O38" s="7"/>
      <c r="P38" s="7">
        <v>4</v>
      </c>
      <c r="Q38" s="7">
        <v>2</v>
      </c>
      <c r="R38" s="7"/>
      <c r="S38" s="7">
        <v>8</v>
      </c>
      <c r="T38" s="7">
        <v>1</v>
      </c>
      <c r="U38" s="7"/>
      <c r="V38" s="7">
        <v>2</v>
      </c>
      <c r="W38" s="7"/>
      <c r="X38" s="3">
        <f t="shared" si="10"/>
        <v>6</v>
      </c>
    </row>
    <row r="39" spans="1:24" x14ac:dyDescent="0.2">
      <c r="A39" s="7" t="str">
        <f>A11</f>
        <v>Eric Wolven</v>
      </c>
      <c r="B39" s="11">
        <v>3</v>
      </c>
      <c r="C39" s="7">
        <v>1</v>
      </c>
      <c r="D39" s="7">
        <v>4</v>
      </c>
      <c r="E39" s="7">
        <v>3</v>
      </c>
      <c r="F39" s="7">
        <v>4</v>
      </c>
      <c r="G39" s="7">
        <v>9</v>
      </c>
      <c r="H39" s="7">
        <v>1</v>
      </c>
      <c r="I39" s="7"/>
      <c r="J39" s="7"/>
      <c r="K39" s="7"/>
      <c r="L39" s="3">
        <f>(B39*2)+(C39*3)+E39</f>
        <v>12</v>
      </c>
      <c r="M39" s="7"/>
      <c r="N39" s="11">
        <v>1</v>
      </c>
      <c r="O39" s="7"/>
      <c r="P39" s="7">
        <v>2</v>
      </c>
      <c r="Q39" s="7">
        <v>2</v>
      </c>
      <c r="R39" s="7">
        <v>5</v>
      </c>
      <c r="S39" s="7">
        <v>4</v>
      </c>
      <c r="T39" s="7">
        <v>1</v>
      </c>
      <c r="U39" s="7"/>
      <c r="V39" s="7">
        <v>2</v>
      </c>
      <c r="W39" s="7"/>
      <c r="X39" s="3">
        <f>(N39*2)+(O39*3)+Q39</f>
        <v>4</v>
      </c>
    </row>
    <row r="40" spans="1:24" x14ac:dyDescent="0.2">
      <c r="A40" s="7" t="str">
        <f>A12</f>
        <v>Andrew Guerra</v>
      </c>
      <c r="B40" s="21"/>
      <c r="C40" s="16"/>
      <c r="D40" s="16"/>
      <c r="E40" s="16"/>
      <c r="F40" s="16"/>
      <c r="G40" s="16"/>
      <c r="H40" s="16"/>
      <c r="I40" s="16"/>
      <c r="J40" s="16"/>
      <c r="K40" s="16">
        <v>1</v>
      </c>
      <c r="L40" s="17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>
        <v>1</v>
      </c>
      <c r="X40" s="4">
        <f>(N40*2)+(O40*3)+Q40</f>
        <v>0</v>
      </c>
    </row>
    <row r="41" spans="1:24" ht="13.5" thickBot="1" x14ac:dyDescent="0.25">
      <c r="A41" s="7" t="s">
        <v>19</v>
      </c>
      <c r="B41" s="12">
        <f t="shared" ref="B41:L41" si="12">SUM(B31:B40)</f>
        <v>10</v>
      </c>
      <c r="C41" s="13">
        <f t="shared" si="12"/>
        <v>7</v>
      </c>
      <c r="D41" s="13">
        <f t="shared" si="12"/>
        <v>18</v>
      </c>
      <c r="E41" s="13">
        <f t="shared" si="12"/>
        <v>11</v>
      </c>
      <c r="F41" s="13">
        <f t="shared" si="12"/>
        <v>10</v>
      </c>
      <c r="G41" s="13">
        <f t="shared" si="12"/>
        <v>38</v>
      </c>
      <c r="H41" s="13">
        <f t="shared" si="12"/>
        <v>4</v>
      </c>
      <c r="I41" s="13">
        <f t="shared" si="12"/>
        <v>2</v>
      </c>
      <c r="J41" s="13">
        <f t="shared" si="12"/>
        <v>9</v>
      </c>
      <c r="K41" s="13">
        <f t="shared" si="12"/>
        <v>4</v>
      </c>
      <c r="L41" s="43">
        <f t="shared" si="12"/>
        <v>52</v>
      </c>
      <c r="M41" s="7"/>
      <c r="N41" s="12">
        <f t="shared" ref="N41:X41" si="13">SUM(N31:N40)</f>
        <v>8</v>
      </c>
      <c r="O41" s="13">
        <f t="shared" si="13"/>
        <v>4</v>
      </c>
      <c r="P41" s="13">
        <f t="shared" si="13"/>
        <v>10</v>
      </c>
      <c r="Q41" s="13">
        <f t="shared" si="13"/>
        <v>7</v>
      </c>
      <c r="R41" s="13">
        <f t="shared" si="13"/>
        <v>8</v>
      </c>
      <c r="S41" s="13">
        <f t="shared" si="13"/>
        <v>28</v>
      </c>
      <c r="T41" s="13">
        <f t="shared" si="13"/>
        <v>3</v>
      </c>
      <c r="U41" s="13">
        <f t="shared" si="13"/>
        <v>2</v>
      </c>
      <c r="V41" s="13">
        <f t="shared" si="13"/>
        <v>12</v>
      </c>
      <c r="W41" s="13">
        <f t="shared" si="13"/>
        <v>4</v>
      </c>
      <c r="X41" s="43">
        <f t="shared" si="13"/>
        <v>35</v>
      </c>
    </row>
    <row r="42" spans="1:24" x14ac:dyDescent="0.2">
      <c r="A42" s="7"/>
      <c r="B42" s="7"/>
      <c r="C42" s="7"/>
      <c r="D42" s="7"/>
      <c r="E42" s="14">
        <f>+E41/D41</f>
        <v>0.61111111111111116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0.7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76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>+A3</f>
        <v>TJ Calloway</v>
      </c>
      <c r="B45" s="11">
        <v>1</v>
      </c>
      <c r="C45" s="7">
        <v>1</v>
      </c>
      <c r="D45" s="7">
        <v>13</v>
      </c>
      <c r="E45" s="7">
        <v>10</v>
      </c>
      <c r="F45" s="7">
        <v>1</v>
      </c>
      <c r="G45" s="7">
        <v>7</v>
      </c>
      <c r="H45" s="7">
        <v>1</v>
      </c>
      <c r="I45" s="7"/>
      <c r="J45" s="7">
        <v>2</v>
      </c>
      <c r="K45" s="7"/>
      <c r="L45" s="38">
        <f t="shared" ref="L45:L52" si="14">(B45*2)+(C45*3)+E45</f>
        <v>15</v>
      </c>
      <c r="M45" s="7"/>
      <c r="N45" s="11">
        <v>3</v>
      </c>
      <c r="O45" s="7">
        <v>1</v>
      </c>
      <c r="P45" s="7">
        <v>2</v>
      </c>
      <c r="Q45" s="7">
        <v>1</v>
      </c>
      <c r="R45" s="7">
        <v>2</v>
      </c>
      <c r="S45" s="7">
        <v>2</v>
      </c>
      <c r="T45" s="7">
        <v>2</v>
      </c>
      <c r="U45" s="7"/>
      <c r="V45" s="7">
        <v>1</v>
      </c>
      <c r="W45" s="7"/>
      <c r="X45" s="38">
        <f t="shared" ref="X45:X52" si="15">(N45*2)+(O45*3)+Q45</f>
        <v>10</v>
      </c>
    </row>
    <row r="46" spans="1:24" x14ac:dyDescent="0.2">
      <c r="A46" s="7" t="str">
        <f>+A4</f>
        <v>Anthony Consoles</v>
      </c>
      <c r="B46" s="11"/>
      <c r="C46" s="7"/>
      <c r="D46" s="7"/>
      <c r="E46" s="7"/>
      <c r="F46" s="7"/>
      <c r="G46" s="7"/>
      <c r="H46" s="7"/>
      <c r="I46" s="7"/>
      <c r="J46" s="7"/>
      <c r="K46" s="7">
        <v>1</v>
      </c>
      <c r="L46" s="3">
        <f t="shared" si="14"/>
        <v>0</v>
      </c>
      <c r="M46" s="7"/>
      <c r="N46" s="11"/>
      <c r="O46" s="7"/>
      <c r="P46" s="7"/>
      <c r="Q46" s="7"/>
      <c r="R46" s="7"/>
      <c r="S46" s="7"/>
      <c r="T46" s="7"/>
      <c r="U46" s="7"/>
      <c r="V46" s="7"/>
      <c r="W46" s="7">
        <v>1</v>
      </c>
      <c r="X46" s="3">
        <f t="shared" si="15"/>
        <v>0</v>
      </c>
    </row>
    <row r="47" spans="1:24" x14ac:dyDescent="0.2">
      <c r="A47" s="7" t="str">
        <f t="shared" ref="A47:A52" si="16">+A5</f>
        <v>Jared Creighton</v>
      </c>
      <c r="B47" s="11">
        <v>1</v>
      </c>
      <c r="C47" s="7"/>
      <c r="D47" s="7"/>
      <c r="E47" s="7"/>
      <c r="F47" s="7">
        <v>1</v>
      </c>
      <c r="G47" s="7">
        <v>6</v>
      </c>
      <c r="H47" s="7"/>
      <c r="I47" s="7"/>
      <c r="J47" s="7"/>
      <c r="K47" s="7"/>
      <c r="L47" s="3">
        <f t="shared" si="14"/>
        <v>2</v>
      </c>
      <c r="M47" s="7"/>
      <c r="N47" s="11"/>
      <c r="O47" s="7"/>
      <c r="P47" s="7"/>
      <c r="Q47" s="7"/>
      <c r="R47" s="7">
        <v>2</v>
      </c>
      <c r="S47" s="7">
        <v>3</v>
      </c>
      <c r="T47" s="7">
        <v>1</v>
      </c>
      <c r="U47" s="7"/>
      <c r="V47" s="7"/>
      <c r="W47" s="7"/>
      <c r="X47" s="3">
        <f t="shared" si="15"/>
        <v>0</v>
      </c>
    </row>
    <row r="48" spans="1:24" x14ac:dyDescent="0.2">
      <c r="A48" s="7" t="str">
        <f t="shared" si="16"/>
        <v>Luke Dwyer</v>
      </c>
      <c r="B48" s="11"/>
      <c r="C48" s="7"/>
      <c r="D48" s="7"/>
      <c r="E48" s="7"/>
      <c r="F48" s="7"/>
      <c r="G48" s="7"/>
      <c r="H48" s="7"/>
      <c r="I48" s="7"/>
      <c r="J48" s="7"/>
      <c r="K48" s="7">
        <v>1</v>
      </c>
      <c r="L48" s="3">
        <f t="shared" si="14"/>
        <v>0</v>
      </c>
      <c r="M48" s="7"/>
      <c r="N48" s="11"/>
      <c r="O48" s="7">
        <v>2</v>
      </c>
      <c r="P48" s="7">
        <v>2</v>
      </c>
      <c r="Q48" s="7">
        <v>2</v>
      </c>
      <c r="R48" s="7">
        <v>4</v>
      </c>
      <c r="S48" s="7">
        <v>6</v>
      </c>
      <c r="T48" s="7"/>
      <c r="U48" s="7"/>
      <c r="V48" s="7">
        <v>1</v>
      </c>
      <c r="W48" s="7"/>
      <c r="X48" s="3">
        <f t="shared" si="15"/>
        <v>8</v>
      </c>
    </row>
    <row r="49" spans="1:26" x14ac:dyDescent="0.2">
      <c r="A49" s="7" t="str">
        <f t="shared" si="16"/>
        <v>Wade Lawrence</v>
      </c>
      <c r="B49" s="11"/>
      <c r="C49" s="7">
        <v>1</v>
      </c>
      <c r="D49" s="7"/>
      <c r="E49" s="7"/>
      <c r="F49" s="7">
        <v>1</v>
      </c>
      <c r="G49" s="7">
        <v>4</v>
      </c>
      <c r="H49" s="7"/>
      <c r="I49" s="7"/>
      <c r="J49" s="7"/>
      <c r="K49" s="7"/>
      <c r="L49" s="3">
        <f t="shared" si="14"/>
        <v>3</v>
      </c>
      <c r="M49" s="7"/>
      <c r="N49" s="11">
        <v>1</v>
      </c>
      <c r="O49" s="7">
        <v>1</v>
      </c>
      <c r="P49" s="7"/>
      <c r="Q49" s="7"/>
      <c r="R49" s="7">
        <v>1</v>
      </c>
      <c r="S49" s="7">
        <v>9</v>
      </c>
      <c r="T49" s="7"/>
      <c r="U49" s="7">
        <v>1</v>
      </c>
      <c r="V49" s="7">
        <v>1</v>
      </c>
      <c r="W49" s="7"/>
      <c r="X49" s="3">
        <f t="shared" si="15"/>
        <v>5</v>
      </c>
    </row>
    <row r="50" spans="1:26" x14ac:dyDescent="0.2">
      <c r="A50" s="7" t="str">
        <f t="shared" si="16"/>
        <v>Alex Moore</v>
      </c>
      <c r="B50" s="11">
        <v>1</v>
      </c>
      <c r="C50" s="7">
        <v>2</v>
      </c>
      <c r="D50" s="7">
        <v>2</v>
      </c>
      <c r="E50" s="7"/>
      <c r="F50" s="7">
        <v>2</v>
      </c>
      <c r="G50" s="7">
        <v>8</v>
      </c>
      <c r="H50" s="7">
        <v>2</v>
      </c>
      <c r="I50" s="7"/>
      <c r="J50" s="7"/>
      <c r="K50" s="7"/>
      <c r="L50" s="3">
        <f t="shared" si="14"/>
        <v>8</v>
      </c>
      <c r="M50" s="7"/>
      <c r="N50" s="11"/>
      <c r="O50" s="7"/>
      <c r="P50" s="7"/>
      <c r="Q50" s="7"/>
      <c r="R50" s="7"/>
      <c r="S50" s="7"/>
      <c r="T50" s="7"/>
      <c r="U50" s="7"/>
      <c r="V50" s="7"/>
      <c r="W50" s="7">
        <v>1</v>
      </c>
      <c r="X50" s="3">
        <f t="shared" si="15"/>
        <v>0</v>
      </c>
    </row>
    <row r="51" spans="1:26" x14ac:dyDescent="0.2">
      <c r="A51" s="7" t="str">
        <f t="shared" si="16"/>
        <v>Chris Nudd</v>
      </c>
      <c r="B51" s="11">
        <v>2</v>
      </c>
      <c r="C51" s="7"/>
      <c r="D51" s="7"/>
      <c r="E51" s="7"/>
      <c r="F51" s="7"/>
      <c r="G51" s="7">
        <v>10</v>
      </c>
      <c r="H51" s="7"/>
      <c r="I51" s="7"/>
      <c r="J51" s="7">
        <v>2</v>
      </c>
      <c r="K51" s="7"/>
      <c r="L51" s="3">
        <f t="shared" si="14"/>
        <v>4</v>
      </c>
      <c r="M51" s="7"/>
      <c r="N51" s="11">
        <v>1</v>
      </c>
      <c r="O51" s="7"/>
      <c r="P51" s="7">
        <v>1</v>
      </c>
      <c r="Q51" s="7"/>
      <c r="R51" s="7"/>
      <c r="S51" s="7">
        <v>3</v>
      </c>
      <c r="T51" s="7">
        <v>1</v>
      </c>
      <c r="U51" s="7"/>
      <c r="V51" s="7">
        <v>1</v>
      </c>
      <c r="W51" s="7"/>
      <c r="X51" s="3">
        <f t="shared" si="15"/>
        <v>2</v>
      </c>
    </row>
    <row r="52" spans="1:26" x14ac:dyDescent="0.2">
      <c r="A52" s="7" t="str">
        <f t="shared" si="16"/>
        <v>Adam Patten</v>
      </c>
      <c r="B52" s="11">
        <v>3</v>
      </c>
      <c r="C52" s="7"/>
      <c r="D52" s="7"/>
      <c r="E52" s="7"/>
      <c r="F52" s="7"/>
      <c r="G52" s="7">
        <v>13</v>
      </c>
      <c r="H52" s="7">
        <v>1</v>
      </c>
      <c r="I52" s="7"/>
      <c r="J52" s="7">
        <v>1</v>
      </c>
      <c r="K52" s="7"/>
      <c r="L52" s="3">
        <f t="shared" si="14"/>
        <v>6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>
        <v>1</v>
      </c>
      <c r="X52" s="3">
        <f t="shared" si="15"/>
        <v>0</v>
      </c>
    </row>
    <row r="53" spans="1:26" x14ac:dyDescent="0.2">
      <c r="A53" s="7" t="str">
        <f>A11</f>
        <v>Eric Wolven</v>
      </c>
      <c r="B53" s="11"/>
      <c r="C53" s="7">
        <v>1</v>
      </c>
      <c r="D53" s="7">
        <v>1</v>
      </c>
      <c r="E53" s="7"/>
      <c r="F53" s="7">
        <v>5</v>
      </c>
      <c r="G53" s="7">
        <v>4</v>
      </c>
      <c r="H53" s="7"/>
      <c r="I53" s="7"/>
      <c r="J53" s="7">
        <v>3</v>
      </c>
      <c r="K53" s="7"/>
      <c r="L53" s="3">
        <f>(B53*2)+(C53*3)+E53</f>
        <v>3</v>
      </c>
      <c r="M53" s="7"/>
      <c r="N53" s="11">
        <v>1</v>
      </c>
      <c r="O53" s="7">
        <v>6</v>
      </c>
      <c r="P53" s="7">
        <v>2</v>
      </c>
      <c r="Q53" s="7"/>
      <c r="R53" s="7">
        <v>3</v>
      </c>
      <c r="S53" s="7">
        <v>4</v>
      </c>
      <c r="T53" s="7">
        <v>4</v>
      </c>
      <c r="U53" s="7"/>
      <c r="V53" s="7">
        <v>2</v>
      </c>
      <c r="W53" s="7"/>
      <c r="X53" s="3">
        <f>(N53*2)+(O53*3)+Q53</f>
        <v>20</v>
      </c>
    </row>
    <row r="54" spans="1:26" x14ac:dyDescent="0.2">
      <c r="A54" s="7" t="str">
        <f>A12</f>
        <v>Andrew Guerra</v>
      </c>
      <c r="B54" s="21"/>
      <c r="C54" s="16"/>
      <c r="D54" s="16"/>
      <c r="E54" s="16"/>
      <c r="F54" s="16"/>
      <c r="G54" s="16"/>
      <c r="H54" s="16"/>
      <c r="I54" s="16"/>
      <c r="J54" s="16"/>
      <c r="K54" s="16">
        <v>1</v>
      </c>
      <c r="L54" s="4">
        <f>(B54*2)+(C54*3)+E54</f>
        <v>0</v>
      </c>
      <c r="M54" s="7"/>
      <c r="N54" s="21">
        <v>2</v>
      </c>
      <c r="O54" s="16"/>
      <c r="P54" s="16">
        <v>4</v>
      </c>
      <c r="Q54" s="16"/>
      <c r="R54" s="16">
        <v>2</v>
      </c>
      <c r="S54" s="16">
        <v>6</v>
      </c>
      <c r="T54" s="16">
        <v>5</v>
      </c>
      <c r="U54" s="16"/>
      <c r="V54" s="16">
        <v>1</v>
      </c>
      <c r="W54" s="16"/>
      <c r="X54" s="4">
        <f>(N54*2)+(O54*3)+Q54</f>
        <v>4</v>
      </c>
    </row>
    <row r="55" spans="1:26" ht="13.5" thickBot="1" x14ac:dyDescent="0.25">
      <c r="A55" s="7" t="s">
        <v>19</v>
      </c>
      <c r="B55" s="12">
        <f t="shared" ref="B55:L55" si="17">SUM(B45:B54)</f>
        <v>8</v>
      </c>
      <c r="C55" s="13">
        <f t="shared" si="17"/>
        <v>5</v>
      </c>
      <c r="D55" s="13">
        <f t="shared" si="17"/>
        <v>16</v>
      </c>
      <c r="E55" s="13">
        <f t="shared" si="17"/>
        <v>10</v>
      </c>
      <c r="F55" s="13">
        <f t="shared" si="17"/>
        <v>10</v>
      </c>
      <c r="G55" s="13">
        <f t="shared" si="17"/>
        <v>52</v>
      </c>
      <c r="H55" s="13">
        <f t="shared" si="17"/>
        <v>4</v>
      </c>
      <c r="I55" s="13">
        <f t="shared" si="17"/>
        <v>0</v>
      </c>
      <c r="J55" s="13">
        <f t="shared" si="17"/>
        <v>8</v>
      </c>
      <c r="K55" s="13">
        <f t="shared" si="17"/>
        <v>3</v>
      </c>
      <c r="L55" s="43">
        <f t="shared" si="17"/>
        <v>41</v>
      </c>
      <c r="M55" s="7"/>
      <c r="N55" s="12">
        <f t="shared" ref="N55:X55" si="18">SUM(N45:N54)</f>
        <v>8</v>
      </c>
      <c r="O55" s="13">
        <f t="shared" si="18"/>
        <v>10</v>
      </c>
      <c r="P55" s="13">
        <f t="shared" si="18"/>
        <v>11</v>
      </c>
      <c r="Q55" s="13">
        <f t="shared" si="18"/>
        <v>3</v>
      </c>
      <c r="R55" s="13">
        <f t="shared" si="18"/>
        <v>14</v>
      </c>
      <c r="S55" s="13">
        <f t="shared" si="18"/>
        <v>33</v>
      </c>
      <c r="T55" s="13">
        <f t="shared" si="18"/>
        <v>13</v>
      </c>
      <c r="U55" s="13">
        <f t="shared" si="18"/>
        <v>1</v>
      </c>
      <c r="V55" s="13">
        <f t="shared" si="18"/>
        <v>7</v>
      </c>
      <c r="W55" s="13">
        <f t="shared" si="18"/>
        <v>3</v>
      </c>
      <c r="X55" s="43">
        <f t="shared" si="18"/>
        <v>49</v>
      </c>
    </row>
    <row r="56" spans="1:26" x14ac:dyDescent="0.2">
      <c r="A56" s="7"/>
      <c r="B56" s="7"/>
      <c r="C56" s="7"/>
      <c r="D56" s="7"/>
      <c r="E56" s="14">
        <f>+E55/D55</f>
        <v>0.625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0.27272727272727271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78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>+A3</f>
        <v>TJ Calloway</v>
      </c>
      <c r="B59" s="11"/>
      <c r="C59" s="7"/>
      <c r="D59" s="7"/>
      <c r="E59" s="7"/>
      <c r="F59" s="7"/>
      <c r="G59" s="7"/>
      <c r="H59" s="7"/>
      <c r="I59" s="7"/>
      <c r="J59" s="7"/>
      <c r="K59" s="7">
        <v>1</v>
      </c>
      <c r="L59" s="38">
        <f t="shared" ref="L59:L66" si="19">(B59*2)+(C59*3)+E59</f>
        <v>0</v>
      </c>
      <c r="M59" s="7"/>
      <c r="N59" s="11"/>
      <c r="O59" s="7"/>
      <c r="P59" s="7"/>
      <c r="Q59" s="7"/>
      <c r="R59" s="7"/>
      <c r="S59" s="7"/>
      <c r="T59" s="7"/>
      <c r="U59" s="7"/>
      <c r="V59" s="7"/>
      <c r="W59" s="7">
        <v>1</v>
      </c>
      <c r="X59" s="38">
        <f t="shared" ref="X59:X68" si="20">(N59*2)+(O59*3)+Q59</f>
        <v>0</v>
      </c>
    </row>
    <row r="60" spans="1:26" x14ac:dyDescent="0.2">
      <c r="A60" s="7" t="str">
        <f>+A4</f>
        <v>Anthony Consoles</v>
      </c>
      <c r="B60" s="11"/>
      <c r="C60" s="7"/>
      <c r="D60" s="7"/>
      <c r="E60" s="7"/>
      <c r="F60" s="7"/>
      <c r="G60" s="7"/>
      <c r="H60" s="7"/>
      <c r="I60" s="7"/>
      <c r="J60" s="7"/>
      <c r="K60" s="7">
        <v>1</v>
      </c>
      <c r="L60" s="3">
        <f t="shared" si="19"/>
        <v>0</v>
      </c>
      <c r="M60" s="7"/>
      <c r="N60" s="11"/>
      <c r="O60" s="7"/>
      <c r="P60" s="7"/>
      <c r="Q60" s="7"/>
      <c r="R60" s="7"/>
      <c r="S60" s="7"/>
      <c r="T60" s="7"/>
      <c r="U60" s="7"/>
      <c r="V60" s="7"/>
      <c r="W60" s="7">
        <v>1</v>
      </c>
      <c r="X60" s="3">
        <f t="shared" si="20"/>
        <v>0</v>
      </c>
    </row>
    <row r="61" spans="1:26" x14ac:dyDescent="0.2">
      <c r="A61" s="7" t="str">
        <f t="shared" ref="A61:A66" si="21">+A5</f>
        <v>Jared Creighton</v>
      </c>
      <c r="B61" s="11">
        <v>1</v>
      </c>
      <c r="C61" s="7"/>
      <c r="D61" s="7">
        <v>2</v>
      </c>
      <c r="E61" s="7">
        <v>2</v>
      </c>
      <c r="F61" s="7">
        <v>1</v>
      </c>
      <c r="G61" s="7">
        <v>10</v>
      </c>
      <c r="H61" s="7"/>
      <c r="I61" s="7"/>
      <c r="J61" s="7">
        <v>3</v>
      </c>
      <c r="K61" s="7"/>
      <c r="L61" s="3">
        <f t="shared" si="19"/>
        <v>4</v>
      </c>
      <c r="M61" s="7"/>
      <c r="N61" s="11"/>
      <c r="O61" s="7"/>
      <c r="P61" s="7"/>
      <c r="Q61" s="7"/>
      <c r="R61" s="7"/>
      <c r="S61" s="7"/>
      <c r="T61" s="7"/>
      <c r="U61" s="7"/>
      <c r="V61" s="7"/>
      <c r="W61" s="7">
        <v>1</v>
      </c>
      <c r="X61" s="3">
        <f t="shared" si="20"/>
        <v>0</v>
      </c>
    </row>
    <row r="62" spans="1:26" x14ac:dyDescent="0.2">
      <c r="A62" s="7" t="str">
        <f t="shared" si="21"/>
        <v>Luke Dwyer</v>
      </c>
      <c r="B62" s="11"/>
      <c r="C62" s="7">
        <v>3</v>
      </c>
      <c r="D62" s="7">
        <v>3</v>
      </c>
      <c r="E62" s="7">
        <v>1</v>
      </c>
      <c r="F62" s="7">
        <v>4</v>
      </c>
      <c r="G62" s="7">
        <v>7</v>
      </c>
      <c r="H62" s="7">
        <v>2</v>
      </c>
      <c r="I62" s="7"/>
      <c r="J62" s="7"/>
      <c r="K62" s="7"/>
      <c r="L62" s="3">
        <f t="shared" si="19"/>
        <v>10</v>
      </c>
      <c r="M62" s="7"/>
      <c r="N62" s="11"/>
      <c r="O62" s="7">
        <v>1</v>
      </c>
      <c r="P62" s="7">
        <v>1</v>
      </c>
      <c r="Q62" s="7"/>
      <c r="R62" s="7">
        <v>4</v>
      </c>
      <c r="S62" s="7">
        <v>2</v>
      </c>
      <c r="T62" s="7">
        <v>1</v>
      </c>
      <c r="U62" s="7"/>
      <c r="V62" s="7"/>
      <c r="W62" s="7"/>
      <c r="X62" s="3">
        <f t="shared" si="20"/>
        <v>3</v>
      </c>
    </row>
    <row r="63" spans="1:26" x14ac:dyDescent="0.2">
      <c r="A63" s="7" t="str">
        <f t="shared" si="21"/>
        <v>Wade Lawrence</v>
      </c>
      <c r="B63" s="11"/>
      <c r="C63" s="7"/>
      <c r="D63" s="7">
        <v>1</v>
      </c>
      <c r="E63" s="7"/>
      <c r="F63" s="7"/>
      <c r="G63" s="7">
        <v>4</v>
      </c>
      <c r="H63" s="7"/>
      <c r="I63" s="7"/>
      <c r="J63" s="7">
        <v>2</v>
      </c>
      <c r="K63" s="7"/>
      <c r="L63" s="3">
        <f t="shared" si="19"/>
        <v>0</v>
      </c>
      <c r="M63" s="7"/>
      <c r="N63" s="11"/>
      <c r="O63" s="7"/>
      <c r="P63" s="7"/>
      <c r="Q63" s="7"/>
      <c r="R63" s="7"/>
      <c r="S63" s="7"/>
      <c r="T63" s="7"/>
      <c r="U63" s="7"/>
      <c r="V63" s="7"/>
      <c r="W63" s="7">
        <v>1</v>
      </c>
      <c r="X63" s="3">
        <f t="shared" si="20"/>
        <v>0</v>
      </c>
    </row>
    <row r="64" spans="1:26" x14ac:dyDescent="0.2">
      <c r="A64" s="7" t="str">
        <f t="shared" si="21"/>
        <v>Alex Moore</v>
      </c>
      <c r="B64" s="11"/>
      <c r="C64" s="7"/>
      <c r="D64" s="7"/>
      <c r="E64" s="7"/>
      <c r="F64" s="7"/>
      <c r="G64" s="7"/>
      <c r="H64" s="7"/>
      <c r="I64" s="7"/>
      <c r="J64" s="7"/>
      <c r="K64" s="7">
        <v>1</v>
      </c>
      <c r="L64" s="3">
        <f t="shared" si="19"/>
        <v>0</v>
      </c>
      <c r="M64" s="7"/>
      <c r="N64" s="11"/>
      <c r="O64" s="7">
        <v>3</v>
      </c>
      <c r="P64" s="7">
        <v>8</v>
      </c>
      <c r="Q64" s="7">
        <v>2</v>
      </c>
      <c r="R64" s="7">
        <v>2</v>
      </c>
      <c r="S64" s="7">
        <v>7</v>
      </c>
      <c r="T64" s="7">
        <v>2</v>
      </c>
      <c r="U64" s="7"/>
      <c r="V64" s="7"/>
      <c r="W64" s="7"/>
      <c r="X64" s="3">
        <f t="shared" si="20"/>
        <v>11</v>
      </c>
    </row>
    <row r="65" spans="1:26" x14ac:dyDescent="0.2">
      <c r="A65" s="7" t="str">
        <f t="shared" si="21"/>
        <v>Chris Nudd</v>
      </c>
      <c r="B65" s="11"/>
      <c r="C65" s="7"/>
      <c r="D65" s="7"/>
      <c r="E65" s="7"/>
      <c r="F65" s="7"/>
      <c r="G65" s="7"/>
      <c r="H65" s="7"/>
      <c r="I65" s="7"/>
      <c r="J65" s="7"/>
      <c r="K65" s="7">
        <v>1</v>
      </c>
      <c r="L65" s="3">
        <f t="shared" si="19"/>
        <v>0</v>
      </c>
      <c r="M65" s="7"/>
      <c r="N65" s="11">
        <v>1</v>
      </c>
      <c r="O65" s="7"/>
      <c r="P65" s="7"/>
      <c r="Q65" s="7"/>
      <c r="R65" s="7"/>
      <c r="S65" s="7">
        <v>2</v>
      </c>
      <c r="T65" s="7"/>
      <c r="U65" s="7"/>
      <c r="V65" s="7">
        <v>3</v>
      </c>
      <c r="W65" s="7"/>
      <c r="X65" s="3">
        <f t="shared" si="20"/>
        <v>2</v>
      </c>
    </row>
    <row r="66" spans="1:26" x14ac:dyDescent="0.2">
      <c r="A66" s="7" t="str">
        <f t="shared" si="21"/>
        <v>Adam Patten</v>
      </c>
      <c r="B66" s="11">
        <v>2</v>
      </c>
      <c r="C66" s="7">
        <v>1</v>
      </c>
      <c r="D66" s="7">
        <v>2</v>
      </c>
      <c r="E66" s="7">
        <v>1</v>
      </c>
      <c r="F66" s="7">
        <v>1</v>
      </c>
      <c r="G66" s="7">
        <v>7</v>
      </c>
      <c r="H66" s="7"/>
      <c r="I66" s="7"/>
      <c r="J66" s="7">
        <v>1</v>
      </c>
      <c r="K66" s="7"/>
      <c r="L66" s="3">
        <f t="shared" si="19"/>
        <v>8</v>
      </c>
      <c r="M66" s="7"/>
      <c r="N66" s="11">
        <v>3</v>
      </c>
      <c r="O66" s="7">
        <v>1</v>
      </c>
      <c r="P66" s="7">
        <v>3</v>
      </c>
      <c r="Q66" s="7">
        <v>3</v>
      </c>
      <c r="R66" s="7">
        <v>1</v>
      </c>
      <c r="S66" s="7">
        <v>5</v>
      </c>
      <c r="T66" s="7">
        <v>1</v>
      </c>
      <c r="U66" s="7"/>
      <c r="V66" s="7">
        <v>2</v>
      </c>
      <c r="W66" s="7"/>
      <c r="X66" s="3">
        <f t="shared" si="20"/>
        <v>12</v>
      </c>
    </row>
    <row r="67" spans="1:26" x14ac:dyDescent="0.2">
      <c r="A67" s="7" t="str">
        <f>A11</f>
        <v>Eric Wolven</v>
      </c>
      <c r="B67" s="11">
        <v>3</v>
      </c>
      <c r="C67" s="7">
        <v>5</v>
      </c>
      <c r="D67" s="7">
        <v>2</v>
      </c>
      <c r="E67" s="7">
        <v>1</v>
      </c>
      <c r="F67" s="7">
        <v>4</v>
      </c>
      <c r="G67" s="7">
        <v>3</v>
      </c>
      <c r="H67" s="7">
        <v>5</v>
      </c>
      <c r="I67" s="7">
        <v>1</v>
      </c>
      <c r="J67" s="7">
        <v>1</v>
      </c>
      <c r="K67" s="7"/>
      <c r="L67" s="3">
        <f>(B67*2)+(C67*3)+E67</f>
        <v>22</v>
      </c>
      <c r="M67" s="7"/>
      <c r="N67" s="11">
        <v>5</v>
      </c>
      <c r="O67" s="7">
        <v>3</v>
      </c>
      <c r="P67" s="7">
        <v>4</v>
      </c>
      <c r="Q67" s="7">
        <v>4</v>
      </c>
      <c r="R67" s="7">
        <v>3</v>
      </c>
      <c r="S67" s="7">
        <v>3</v>
      </c>
      <c r="T67" s="7"/>
      <c r="U67" s="7"/>
      <c r="V67" s="7">
        <v>2</v>
      </c>
      <c r="W67" s="7"/>
      <c r="X67" s="3">
        <f t="shared" si="20"/>
        <v>23</v>
      </c>
    </row>
    <row r="68" spans="1:26" x14ac:dyDescent="0.2">
      <c r="A68" s="7" t="str">
        <f>A12</f>
        <v>Andrew Guerra</v>
      </c>
      <c r="B68" s="21">
        <v>4</v>
      </c>
      <c r="C68" s="16"/>
      <c r="D68" s="16">
        <v>4</v>
      </c>
      <c r="E68" s="16">
        <v>2</v>
      </c>
      <c r="F68" s="16">
        <v>1</v>
      </c>
      <c r="G68" s="16">
        <v>14</v>
      </c>
      <c r="H68" s="16">
        <v>1</v>
      </c>
      <c r="I68" s="16">
        <v>1</v>
      </c>
      <c r="J68" s="16">
        <v>2</v>
      </c>
      <c r="K68" s="16"/>
      <c r="L68" s="4">
        <f>(B68*2)+(C68*3)+E68</f>
        <v>10</v>
      </c>
      <c r="M68" s="7"/>
      <c r="N68" s="21">
        <v>4</v>
      </c>
      <c r="O68" s="16"/>
      <c r="P68" s="16">
        <v>2</v>
      </c>
      <c r="Q68" s="16">
        <v>1</v>
      </c>
      <c r="R68" s="16"/>
      <c r="S68" s="16">
        <v>10</v>
      </c>
      <c r="T68" s="16">
        <v>2</v>
      </c>
      <c r="U68" s="16">
        <v>3</v>
      </c>
      <c r="V68" s="16">
        <v>5</v>
      </c>
      <c r="W68" s="16"/>
      <c r="X68" s="4">
        <f t="shared" si="20"/>
        <v>9</v>
      </c>
    </row>
    <row r="69" spans="1:26" ht="13.5" thickBot="1" x14ac:dyDescent="0.25">
      <c r="A69" s="7" t="s">
        <v>19</v>
      </c>
      <c r="B69" s="12">
        <f t="shared" ref="B69:L69" si="22">SUM(B59:B68)</f>
        <v>10</v>
      </c>
      <c r="C69" s="13">
        <f t="shared" si="22"/>
        <v>9</v>
      </c>
      <c r="D69" s="13">
        <f t="shared" si="22"/>
        <v>14</v>
      </c>
      <c r="E69" s="13">
        <f t="shared" si="22"/>
        <v>7</v>
      </c>
      <c r="F69" s="13">
        <f t="shared" si="22"/>
        <v>11</v>
      </c>
      <c r="G69" s="13">
        <f t="shared" si="22"/>
        <v>45</v>
      </c>
      <c r="H69" s="13">
        <f t="shared" si="22"/>
        <v>8</v>
      </c>
      <c r="I69" s="13">
        <f t="shared" si="22"/>
        <v>2</v>
      </c>
      <c r="J69" s="13">
        <f t="shared" si="22"/>
        <v>9</v>
      </c>
      <c r="K69" s="13">
        <f t="shared" si="22"/>
        <v>4</v>
      </c>
      <c r="L69" s="43">
        <f t="shared" si="22"/>
        <v>54</v>
      </c>
      <c r="M69" s="7"/>
      <c r="N69" s="12">
        <f t="shared" ref="N69:X69" si="23">SUM(N59:N68)</f>
        <v>13</v>
      </c>
      <c r="O69" s="13">
        <f t="shared" si="23"/>
        <v>8</v>
      </c>
      <c r="P69" s="13">
        <f t="shared" si="23"/>
        <v>18</v>
      </c>
      <c r="Q69" s="13">
        <f t="shared" si="23"/>
        <v>10</v>
      </c>
      <c r="R69" s="13">
        <f t="shared" si="23"/>
        <v>10</v>
      </c>
      <c r="S69" s="13">
        <f t="shared" si="23"/>
        <v>29</v>
      </c>
      <c r="T69" s="13">
        <f t="shared" si="23"/>
        <v>6</v>
      </c>
      <c r="U69" s="13">
        <f t="shared" si="23"/>
        <v>3</v>
      </c>
      <c r="V69" s="13">
        <f t="shared" si="23"/>
        <v>12</v>
      </c>
      <c r="W69" s="13">
        <f t="shared" si="23"/>
        <v>4</v>
      </c>
      <c r="X69" s="43">
        <f t="shared" si="23"/>
        <v>60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0.5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0.55555555555555558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80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>A3</f>
        <v>TJ Calloway</v>
      </c>
      <c r="B73" s="11">
        <v>1</v>
      </c>
      <c r="C73" s="7"/>
      <c r="D73" s="7">
        <v>2</v>
      </c>
      <c r="E73" s="7"/>
      <c r="F73" s="7">
        <v>3</v>
      </c>
      <c r="G73" s="7">
        <v>3</v>
      </c>
      <c r="H73" s="7">
        <v>4</v>
      </c>
      <c r="I73" s="7">
        <v>1</v>
      </c>
      <c r="J73" s="7">
        <v>3</v>
      </c>
      <c r="K73" s="7"/>
      <c r="L73" s="38">
        <f t="shared" ref="L73:L80" si="24">(B73*2)+(C73*3)+E73</f>
        <v>2</v>
      </c>
      <c r="M73" s="7"/>
      <c r="N73" s="11">
        <v>2</v>
      </c>
      <c r="O73" s="7">
        <v>1</v>
      </c>
      <c r="P73" s="7"/>
      <c r="Q73" s="7"/>
      <c r="R73" s="7"/>
      <c r="S73" s="7">
        <v>3</v>
      </c>
      <c r="T73" s="7"/>
      <c r="U73" s="7"/>
      <c r="V73" s="7">
        <v>2</v>
      </c>
      <c r="W73" s="7"/>
      <c r="X73" s="38">
        <f t="shared" ref="X73:X80" si="25">(N73*2)+(O73*3)+Q73</f>
        <v>7</v>
      </c>
    </row>
    <row r="74" spans="1:26" x14ac:dyDescent="0.2">
      <c r="A74" s="7" t="str">
        <f>A4</f>
        <v>Anthony Consoles</v>
      </c>
      <c r="B74" s="11"/>
      <c r="C74" s="7"/>
      <c r="D74" s="7"/>
      <c r="E74" s="7"/>
      <c r="F74" s="7"/>
      <c r="G74" s="7"/>
      <c r="H74" s="7"/>
      <c r="I74" s="7"/>
      <c r="J74" s="7"/>
      <c r="K74" s="7">
        <v>1</v>
      </c>
      <c r="L74" s="3">
        <f t="shared" si="24"/>
        <v>0</v>
      </c>
      <c r="M74" s="7"/>
      <c r="N74" s="11"/>
      <c r="O74" s="7"/>
      <c r="P74" s="7"/>
      <c r="Q74" s="7"/>
      <c r="R74" s="7"/>
      <c r="S74" s="7"/>
      <c r="T74" s="7"/>
      <c r="U74" s="7"/>
      <c r="V74" s="7"/>
      <c r="W74" s="7">
        <v>1</v>
      </c>
      <c r="X74" s="3">
        <f t="shared" si="25"/>
        <v>0</v>
      </c>
    </row>
    <row r="75" spans="1:26" x14ac:dyDescent="0.2">
      <c r="A75" s="7" t="str">
        <f t="shared" ref="A75:A81" si="26">A5</f>
        <v>Jared Creighton</v>
      </c>
      <c r="B75" s="11"/>
      <c r="C75" s="7"/>
      <c r="D75" s="7"/>
      <c r="E75" s="7"/>
      <c r="F75" s="7"/>
      <c r="G75" s="7">
        <v>1</v>
      </c>
      <c r="H75" s="7"/>
      <c r="I75" s="7"/>
      <c r="J75" s="7">
        <v>1</v>
      </c>
      <c r="K75" s="7"/>
      <c r="L75" s="3">
        <f t="shared" si="24"/>
        <v>0</v>
      </c>
      <c r="M75" s="7"/>
      <c r="N75" s="11">
        <v>1</v>
      </c>
      <c r="O75" s="7"/>
      <c r="P75" s="7">
        <v>2</v>
      </c>
      <c r="Q75" s="7">
        <v>1</v>
      </c>
      <c r="R75" s="7"/>
      <c r="S75" s="7">
        <v>3</v>
      </c>
      <c r="T75" s="7"/>
      <c r="U75" s="7"/>
      <c r="V75" s="7"/>
      <c r="W75" s="7"/>
      <c r="X75" s="3">
        <f t="shared" si="25"/>
        <v>3</v>
      </c>
    </row>
    <row r="76" spans="1:26" x14ac:dyDescent="0.2">
      <c r="A76" s="7" t="str">
        <f t="shared" si="26"/>
        <v>Luke Dwyer</v>
      </c>
      <c r="B76" s="11"/>
      <c r="C76" s="7"/>
      <c r="D76" s="7"/>
      <c r="E76" s="7"/>
      <c r="F76" s="7"/>
      <c r="G76" s="7">
        <v>4</v>
      </c>
      <c r="H76" s="7"/>
      <c r="I76" s="7"/>
      <c r="J76" s="7">
        <v>1</v>
      </c>
      <c r="K76" s="7"/>
      <c r="L76" s="3">
        <f t="shared" si="24"/>
        <v>0</v>
      </c>
      <c r="M76" s="7"/>
      <c r="N76" s="11"/>
      <c r="O76" s="7"/>
      <c r="P76" s="7"/>
      <c r="Q76" s="7"/>
      <c r="R76" s="7">
        <v>6</v>
      </c>
      <c r="S76" s="7">
        <v>2</v>
      </c>
      <c r="T76" s="7"/>
      <c r="U76" s="7"/>
      <c r="V76" s="7">
        <v>3</v>
      </c>
      <c r="W76" s="7"/>
      <c r="X76" s="3">
        <f t="shared" si="25"/>
        <v>0</v>
      </c>
    </row>
    <row r="77" spans="1:26" x14ac:dyDescent="0.2">
      <c r="A77" s="7" t="str">
        <f t="shared" si="26"/>
        <v>Wade Lawrence</v>
      </c>
      <c r="B77" s="11">
        <v>5</v>
      </c>
      <c r="C77" s="7"/>
      <c r="D77" s="7"/>
      <c r="E77" s="7"/>
      <c r="F77" s="7"/>
      <c r="G77" s="7">
        <v>1</v>
      </c>
      <c r="H77" s="7"/>
      <c r="I77" s="7"/>
      <c r="J77" s="7">
        <v>1</v>
      </c>
      <c r="K77" s="7"/>
      <c r="L77" s="3">
        <f t="shared" si="24"/>
        <v>10</v>
      </c>
      <c r="M77" s="7"/>
      <c r="N77" s="11">
        <v>2</v>
      </c>
      <c r="O77" s="7">
        <v>1</v>
      </c>
      <c r="P77" s="7"/>
      <c r="Q77" s="7"/>
      <c r="R77" s="7">
        <v>1</v>
      </c>
      <c r="S77" s="7">
        <v>2</v>
      </c>
      <c r="T77" s="7">
        <v>1</v>
      </c>
      <c r="U77" s="7"/>
      <c r="V77" s="7">
        <v>2</v>
      </c>
      <c r="W77" s="7"/>
      <c r="X77" s="3">
        <f t="shared" si="25"/>
        <v>7</v>
      </c>
    </row>
    <row r="78" spans="1:26" x14ac:dyDescent="0.2">
      <c r="A78" s="7" t="str">
        <f t="shared" si="26"/>
        <v>Alex Moore</v>
      </c>
      <c r="B78" s="11">
        <v>2</v>
      </c>
      <c r="C78" s="7">
        <v>5</v>
      </c>
      <c r="D78" s="7">
        <v>2</v>
      </c>
      <c r="E78" s="7">
        <v>1</v>
      </c>
      <c r="F78" s="7">
        <v>2</v>
      </c>
      <c r="G78" s="7">
        <v>3</v>
      </c>
      <c r="H78" s="7"/>
      <c r="I78" s="7"/>
      <c r="J78" s="7">
        <v>1</v>
      </c>
      <c r="K78" s="7"/>
      <c r="L78" s="3">
        <f t="shared" si="24"/>
        <v>20</v>
      </c>
      <c r="M78" s="7"/>
      <c r="N78" s="11"/>
      <c r="O78" s="7"/>
      <c r="P78" s="7"/>
      <c r="Q78" s="7"/>
      <c r="R78" s="7"/>
      <c r="S78" s="7"/>
      <c r="T78" s="7"/>
      <c r="U78" s="7"/>
      <c r="V78" s="7"/>
      <c r="W78" s="7">
        <v>1</v>
      </c>
      <c r="X78" s="3">
        <f t="shared" si="25"/>
        <v>0</v>
      </c>
    </row>
    <row r="79" spans="1:26" x14ac:dyDescent="0.2">
      <c r="A79" s="7" t="str">
        <f t="shared" si="26"/>
        <v>Chris Nudd</v>
      </c>
      <c r="B79" s="11">
        <v>3</v>
      </c>
      <c r="C79" s="7"/>
      <c r="D79" s="7">
        <v>2</v>
      </c>
      <c r="E79" s="7">
        <v>2</v>
      </c>
      <c r="F79" s="7">
        <v>2</v>
      </c>
      <c r="G79" s="7">
        <v>5</v>
      </c>
      <c r="H79" s="7">
        <v>1</v>
      </c>
      <c r="I79" s="7"/>
      <c r="J79" s="7">
        <v>1</v>
      </c>
      <c r="K79" s="7"/>
      <c r="L79" s="3">
        <f t="shared" si="24"/>
        <v>8</v>
      </c>
      <c r="M79" s="7"/>
      <c r="N79" s="11">
        <v>2</v>
      </c>
      <c r="O79" s="7"/>
      <c r="P79" s="7"/>
      <c r="Q79" s="7"/>
      <c r="R79" s="7"/>
      <c r="S79" s="7">
        <v>5</v>
      </c>
      <c r="T79" s="7"/>
      <c r="U79" s="7"/>
      <c r="V79" s="7">
        <v>1</v>
      </c>
      <c r="W79" s="7"/>
      <c r="X79" s="3">
        <f t="shared" si="25"/>
        <v>4</v>
      </c>
    </row>
    <row r="80" spans="1:26" x14ac:dyDescent="0.2">
      <c r="A80" s="7" t="str">
        <f t="shared" si="26"/>
        <v>Adam Patten</v>
      </c>
      <c r="B80" s="11">
        <v>1</v>
      </c>
      <c r="C80" s="7"/>
      <c r="D80" s="7"/>
      <c r="E80" s="7"/>
      <c r="F80" s="7">
        <v>1</v>
      </c>
      <c r="G80" s="7">
        <v>3</v>
      </c>
      <c r="H80" s="7">
        <v>1</v>
      </c>
      <c r="I80" s="7"/>
      <c r="J80" s="7"/>
      <c r="K80" s="7"/>
      <c r="L80" s="3">
        <f t="shared" si="24"/>
        <v>2</v>
      </c>
      <c r="M80" s="7"/>
      <c r="N80" s="11">
        <v>6</v>
      </c>
      <c r="O80" s="7"/>
      <c r="P80" s="7">
        <v>5</v>
      </c>
      <c r="Q80" s="7">
        <v>4</v>
      </c>
      <c r="R80" s="7"/>
      <c r="S80" s="7">
        <v>5</v>
      </c>
      <c r="T80" s="7">
        <v>1</v>
      </c>
      <c r="U80" s="7"/>
      <c r="V80" s="7">
        <v>3</v>
      </c>
      <c r="W80" s="7"/>
      <c r="X80" s="3">
        <f t="shared" si="25"/>
        <v>16</v>
      </c>
    </row>
    <row r="81" spans="1:26" x14ac:dyDescent="0.2">
      <c r="A81" s="7" t="str">
        <f t="shared" si="26"/>
        <v>Eric Wolven</v>
      </c>
      <c r="B81" s="11">
        <v>3</v>
      </c>
      <c r="C81" s="7"/>
      <c r="D81" s="7"/>
      <c r="E81" s="7"/>
      <c r="F81" s="7">
        <v>4</v>
      </c>
      <c r="G81" s="7">
        <v>3</v>
      </c>
      <c r="H81" s="7">
        <v>1</v>
      </c>
      <c r="I81" s="7">
        <v>1</v>
      </c>
      <c r="J81" s="7">
        <v>2</v>
      </c>
      <c r="K81" s="7"/>
      <c r="L81" s="3">
        <f>(B81*2)+(C81*3)+E81</f>
        <v>6</v>
      </c>
      <c r="M81" s="7"/>
      <c r="N81" s="11">
        <v>2</v>
      </c>
      <c r="O81" s="7">
        <v>4</v>
      </c>
      <c r="P81" s="7">
        <v>2</v>
      </c>
      <c r="Q81" s="7">
        <v>1</v>
      </c>
      <c r="R81" s="7">
        <v>4</v>
      </c>
      <c r="S81" s="7">
        <v>7</v>
      </c>
      <c r="T81" s="7">
        <v>1</v>
      </c>
      <c r="U81" s="7"/>
      <c r="V81" s="7">
        <v>1</v>
      </c>
      <c r="W81" s="7"/>
      <c r="X81" s="3">
        <f>(N81*2)+(O81*3)+Q81</f>
        <v>17</v>
      </c>
    </row>
    <row r="82" spans="1:26" x14ac:dyDescent="0.2">
      <c r="A82" s="7" t="str">
        <f>A40</f>
        <v>Andrew Guerra</v>
      </c>
      <c r="B82" s="21">
        <v>2</v>
      </c>
      <c r="C82" s="16"/>
      <c r="D82" s="16"/>
      <c r="E82" s="16"/>
      <c r="F82" s="16"/>
      <c r="G82" s="16">
        <v>11</v>
      </c>
      <c r="H82" s="16"/>
      <c r="I82" s="16">
        <v>1</v>
      </c>
      <c r="J82" s="16">
        <v>3</v>
      </c>
      <c r="K82" s="16"/>
      <c r="L82" s="4">
        <f>(B82*2)+(C82*3)+E82</f>
        <v>4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>
        <v>1</v>
      </c>
      <c r="X82" s="4">
        <f>(N82*2)+(O82*3)+Q82</f>
        <v>0</v>
      </c>
    </row>
    <row r="83" spans="1:26" ht="13.5" thickBot="1" x14ac:dyDescent="0.25">
      <c r="A83" s="7" t="s">
        <v>19</v>
      </c>
      <c r="B83" s="12">
        <f t="shared" ref="B83:L83" si="27">SUM(B73:B82)</f>
        <v>17</v>
      </c>
      <c r="C83" s="13">
        <f t="shared" si="27"/>
        <v>5</v>
      </c>
      <c r="D83" s="13">
        <f t="shared" si="27"/>
        <v>6</v>
      </c>
      <c r="E83" s="13">
        <f t="shared" si="27"/>
        <v>3</v>
      </c>
      <c r="F83" s="13">
        <f t="shared" si="27"/>
        <v>12</v>
      </c>
      <c r="G83" s="13">
        <f t="shared" si="27"/>
        <v>34</v>
      </c>
      <c r="H83" s="13">
        <f t="shared" si="27"/>
        <v>7</v>
      </c>
      <c r="I83" s="13">
        <f t="shared" si="27"/>
        <v>3</v>
      </c>
      <c r="J83" s="13">
        <f t="shared" si="27"/>
        <v>13</v>
      </c>
      <c r="K83" s="13">
        <f t="shared" si="27"/>
        <v>1</v>
      </c>
      <c r="L83" s="43">
        <f t="shared" si="27"/>
        <v>52</v>
      </c>
      <c r="M83" s="7"/>
      <c r="N83" s="12">
        <f t="shared" ref="N83:X83" si="28">SUM(N73:N82)</f>
        <v>15</v>
      </c>
      <c r="O83" s="13">
        <f t="shared" si="28"/>
        <v>6</v>
      </c>
      <c r="P83" s="13">
        <f t="shared" si="28"/>
        <v>9</v>
      </c>
      <c r="Q83" s="13">
        <f t="shared" si="28"/>
        <v>6</v>
      </c>
      <c r="R83" s="13">
        <f t="shared" si="28"/>
        <v>11</v>
      </c>
      <c r="S83" s="13">
        <f t="shared" si="28"/>
        <v>27</v>
      </c>
      <c r="T83" s="13">
        <f t="shared" si="28"/>
        <v>3</v>
      </c>
      <c r="U83" s="13">
        <f t="shared" si="28"/>
        <v>0</v>
      </c>
      <c r="V83" s="13">
        <f t="shared" si="28"/>
        <v>12</v>
      </c>
      <c r="W83" s="13">
        <f t="shared" si="28"/>
        <v>3</v>
      </c>
      <c r="X83" s="43">
        <f t="shared" si="28"/>
        <v>54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0.5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0.66666666666666663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>A3</f>
        <v>TJ Calloway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29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0">(N87*2)+(O87*3)+Q87</f>
        <v>0</v>
      </c>
    </row>
    <row r="88" spans="1:26" x14ac:dyDescent="0.2">
      <c r="A88" s="7" t="str">
        <f>A4</f>
        <v>Anthony Consoles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29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0"/>
        <v>0</v>
      </c>
    </row>
    <row r="89" spans="1:26" x14ac:dyDescent="0.2">
      <c r="A89" s="7" t="str">
        <f t="shared" ref="A89:A96" si="31">A5</f>
        <v>Jared Creighton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29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0"/>
        <v>0</v>
      </c>
    </row>
    <row r="90" spans="1:26" x14ac:dyDescent="0.2">
      <c r="A90" s="7" t="str">
        <f t="shared" si="31"/>
        <v>Luke Dwyer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29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0"/>
        <v>0</v>
      </c>
    </row>
    <row r="91" spans="1:26" x14ac:dyDescent="0.2">
      <c r="A91" s="7" t="str">
        <f t="shared" si="31"/>
        <v>Wade Lawrence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29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0"/>
        <v>0</v>
      </c>
    </row>
    <row r="92" spans="1:26" x14ac:dyDescent="0.2">
      <c r="A92" s="7" t="str">
        <f t="shared" si="31"/>
        <v>Alex Moore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29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0"/>
        <v>0</v>
      </c>
    </row>
    <row r="93" spans="1:26" x14ac:dyDescent="0.2">
      <c r="A93" s="7" t="str">
        <f t="shared" si="31"/>
        <v>Chris Nudd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29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0"/>
        <v>0</v>
      </c>
    </row>
    <row r="94" spans="1:26" x14ac:dyDescent="0.2">
      <c r="A94" s="7" t="str">
        <f t="shared" si="31"/>
        <v>Adam Patten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29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0"/>
        <v>0</v>
      </c>
    </row>
    <row r="95" spans="1:26" x14ac:dyDescent="0.2">
      <c r="A95" s="7" t="str">
        <f t="shared" si="31"/>
        <v>Eric Wolven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 t="str">
        <f t="shared" si="31"/>
        <v>Andrew Guerra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4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4">
        <f>(N96*2)+(O96*3)+Q96</f>
        <v>0</v>
      </c>
    </row>
    <row r="97" spans="1:26" ht="13.5" thickBot="1" x14ac:dyDescent="0.25">
      <c r="A97" s="7" t="s">
        <v>19</v>
      </c>
      <c r="B97" s="12">
        <f t="shared" ref="B97:L97" si="32">SUM(B87:B96)</f>
        <v>0</v>
      </c>
      <c r="C97" s="13">
        <f t="shared" si="32"/>
        <v>0</v>
      </c>
      <c r="D97" s="13">
        <f t="shared" si="32"/>
        <v>0</v>
      </c>
      <c r="E97" s="13">
        <f t="shared" si="32"/>
        <v>0</v>
      </c>
      <c r="F97" s="13">
        <f t="shared" si="32"/>
        <v>0</v>
      </c>
      <c r="G97" s="13">
        <f t="shared" si="32"/>
        <v>0</v>
      </c>
      <c r="H97" s="13">
        <f t="shared" si="32"/>
        <v>0</v>
      </c>
      <c r="I97" s="13">
        <f t="shared" si="32"/>
        <v>0</v>
      </c>
      <c r="J97" s="13">
        <f t="shared" si="32"/>
        <v>0</v>
      </c>
      <c r="K97" s="13">
        <f t="shared" si="32"/>
        <v>0</v>
      </c>
      <c r="L97" s="43">
        <f t="shared" si="32"/>
        <v>0</v>
      </c>
      <c r="M97" s="7"/>
      <c r="N97" s="12">
        <f t="shared" ref="N97:X97" si="33">SUM(N87:N96)</f>
        <v>0</v>
      </c>
      <c r="O97" s="13">
        <f t="shared" si="33"/>
        <v>0</v>
      </c>
      <c r="P97" s="13">
        <f t="shared" si="33"/>
        <v>0</v>
      </c>
      <c r="Q97" s="13">
        <f t="shared" si="33"/>
        <v>0</v>
      </c>
      <c r="R97" s="13">
        <f t="shared" si="33"/>
        <v>0</v>
      </c>
      <c r="S97" s="13">
        <f t="shared" si="33"/>
        <v>0</v>
      </c>
      <c r="T97" s="13">
        <f t="shared" si="33"/>
        <v>0</v>
      </c>
      <c r="U97" s="13">
        <f t="shared" si="33"/>
        <v>0</v>
      </c>
      <c r="V97" s="13">
        <f t="shared" si="33"/>
        <v>0</v>
      </c>
      <c r="W97" s="13">
        <f t="shared" si="33"/>
        <v>0</v>
      </c>
      <c r="X97" s="43">
        <f t="shared" si="33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>A3</f>
        <v>TJ Calloway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4">(B101*2)+(C101*3)+E101</f>
        <v>0</v>
      </c>
      <c r="M101" s="7"/>
    </row>
    <row r="102" spans="1:26" x14ac:dyDescent="0.2">
      <c r="A102" s="7" t="str">
        <f>A4</f>
        <v>Anthony Consoles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4"/>
        <v>0</v>
      </c>
      <c r="M102" s="7"/>
    </row>
    <row r="103" spans="1:26" x14ac:dyDescent="0.2">
      <c r="A103" s="7" t="str">
        <f t="shared" ref="A103:A110" si="35">A5</f>
        <v>Jared Creighton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4"/>
        <v>0</v>
      </c>
      <c r="M103" s="7"/>
    </row>
    <row r="104" spans="1:26" x14ac:dyDescent="0.2">
      <c r="A104" s="7" t="str">
        <f t="shared" si="35"/>
        <v>Luke Dwyer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4"/>
        <v>0</v>
      </c>
      <c r="M104" s="7"/>
    </row>
    <row r="105" spans="1:26" x14ac:dyDescent="0.2">
      <c r="A105" s="7" t="str">
        <f t="shared" si="35"/>
        <v>Wade Lawrence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4"/>
        <v>0</v>
      </c>
      <c r="M105" s="7"/>
    </row>
    <row r="106" spans="1:26" x14ac:dyDescent="0.2">
      <c r="A106" s="7" t="str">
        <f t="shared" si="35"/>
        <v>Alex Moore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4"/>
        <v>0</v>
      </c>
      <c r="M106" s="7"/>
    </row>
    <row r="107" spans="1:26" x14ac:dyDescent="0.2">
      <c r="A107" s="7" t="str">
        <f t="shared" si="35"/>
        <v>Chris Nudd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4"/>
        <v>0</v>
      </c>
      <c r="M107" s="7"/>
    </row>
    <row r="108" spans="1:26" x14ac:dyDescent="0.2">
      <c r="A108" s="7" t="str">
        <f t="shared" si="35"/>
        <v>Adam Patten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4"/>
        <v>0</v>
      </c>
      <c r="M108" s="7"/>
    </row>
    <row r="109" spans="1:26" x14ac:dyDescent="0.2">
      <c r="A109" s="7" t="str">
        <f t="shared" si="35"/>
        <v>Eric Wolven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 t="str">
        <f t="shared" si="35"/>
        <v>Andrew Guerra</v>
      </c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3">
        <f>(B110*2)+(C110*3)+E110</f>
        <v>0</v>
      </c>
      <c r="M110" s="7"/>
    </row>
    <row r="111" spans="1:26" ht="13.5" thickBot="1" x14ac:dyDescent="0.25">
      <c r="A111" s="7" t="s">
        <v>19</v>
      </c>
      <c r="B111" s="12">
        <f t="shared" ref="B111:L111" si="36">SUM(B101:B110)</f>
        <v>0</v>
      </c>
      <c r="C111" s="13">
        <f t="shared" si="36"/>
        <v>0</v>
      </c>
      <c r="D111" s="13">
        <f t="shared" si="36"/>
        <v>0</v>
      </c>
      <c r="E111" s="13">
        <f t="shared" si="36"/>
        <v>0</v>
      </c>
      <c r="F111" s="13">
        <f t="shared" si="36"/>
        <v>0</v>
      </c>
      <c r="G111" s="13">
        <f t="shared" si="36"/>
        <v>0</v>
      </c>
      <c r="H111" s="13">
        <f t="shared" si="36"/>
        <v>0</v>
      </c>
      <c r="I111" s="13">
        <f t="shared" si="36"/>
        <v>0</v>
      </c>
      <c r="J111" s="13">
        <f t="shared" si="36"/>
        <v>0</v>
      </c>
      <c r="K111" s="13">
        <f t="shared" si="36"/>
        <v>0</v>
      </c>
      <c r="L111" s="43">
        <f t="shared" si="36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>A3</f>
        <v>TJ Calloway</v>
      </c>
      <c r="B116" s="11">
        <f t="shared" ref="B116:K124" si="37">B3+N3+B17+N17+B31+N31+B45+N45+B59+N59+B73+N73+B87+N87+B101</f>
        <v>14</v>
      </c>
      <c r="C116" s="7">
        <f t="shared" si="37"/>
        <v>8</v>
      </c>
      <c r="D116" s="7">
        <f t="shared" si="37"/>
        <v>28</v>
      </c>
      <c r="E116" s="7">
        <f t="shared" si="37"/>
        <v>19</v>
      </c>
      <c r="F116" s="7">
        <f t="shared" si="37"/>
        <v>10</v>
      </c>
      <c r="G116" s="7">
        <f t="shared" si="37"/>
        <v>27</v>
      </c>
      <c r="H116" s="7">
        <f t="shared" si="37"/>
        <v>9</v>
      </c>
      <c r="I116" s="7">
        <f t="shared" si="37"/>
        <v>1</v>
      </c>
      <c r="J116" s="7">
        <f t="shared" si="37"/>
        <v>14</v>
      </c>
      <c r="K116" s="7">
        <f t="shared" si="37"/>
        <v>5</v>
      </c>
      <c r="L116" s="38">
        <f t="shared" ref="L116:L123" si="38">(B116*2)+(C116*3)+E116</f>
        <v>71</v>
      </c>
    </row>
    <row r="117" spans="1:24" x14ac:dyDescent="0.2">
      <c r="A117" s="11" t="str">
        <f>A4</f>
        <v>Anthony Consoles</v>
      </c>
      <c r="B117" s="11">
        <f t="shared" si="37"/>
        <v>5</v>
      </c>
      <c r="C117" s="7">
        <f t="shared" si="37"/>
        <v>0</v>
      </c>
      <c r="D117" s="7">
        <f t="shared" si="37"/>
        <v>4</v>
      </c>
      <c r="E117" s="7">
        <f t="shared" si="37"/>
        <v>2</v>
      </c>
      <c r="F117" s="7">
        <f t="shared" si="37"/>
        <v>1</v>
      </c>
      <c r="G117" s="7">
        <f t="shared" si="37"/>
        <v>11</v>
      </c>
      <c r="H117" s="7">
        <f t="shared" si="37"/>
        <v>4</v>
      </c>
      <c r="I117" s="7">
        <f t="shared" si="37"/>
        <v>0</v>
      </c>
      <c r="J117" s="7">
        <f t="shared" si="37"/>
        <v>5</v>
      </c>
      <c r="K117" s="7">
        <f t="shared" si="37"/>
        <v>9</v>
      </c>
      <c r="L117" s="3">
        <f t="shared" si="38"/>
        <v>12</v>
      </c>
    </row>
    <row r="118" spans="1:24" x14ac:dyDescent="0.2">
      <c r="A118" s="11" t="str">
        <f t="shared" ref="A118:A123" si="39">A5</f>
        <v>Jared Creighton</v>
      </c>
      <c r="B118" s="11">
        <f t="shared" si="37"/>
        <v>9</v>
      </c>
      <c r="C118" s="7">
        <f t="shared" si="37"/>
        <v>0</v>
      </c>
      <c r="D118" s="7">
        <f t="shared" si="37"/>
        <v>12</v>
      </c>
      <c r="E118" s="7">
        <f t="shared" si="37"/>
        <v>8</v>
      </c>
      <c r="F118" s="7">
        <f t="shared" si="37"/>
        <v>8</v>
      </c>
      <c r="G118" s="7">
        <f t="shared" si="37"/>
        <v>55</v>
      </c>
      <c r="H118" s="7">
        <f t="shared" si="37"/>
        <v>3</v>
      </c>
      <c r="I118" s="7">
        <f t="shared" si="37"/>
        <v>1</v>
      </c>
      <c r="J118" s="7">
        <f t="shared" si="37"/>
        <v>19</v>
      </c>
      <c r="K118" s="7">
        <f t="shared" si="37"/>
        <v>1</v>
      </c>
      <c r="L118" s="3">
        <f t="shared" si="38"/>
        <v>26</v>
      </c>
    </row>
    <row r="119" spans="1:24" x14ac:dyDescent="0.2">
      <c r="A119" s="11" t="str">
        <f t="shared" si="39"/>
        <v>Luke Dwyer</v>
      </c>
      <c r="B119" s="11">
        <f t="shared" si="37"/>
        <v>2</v>
      </c>
      <c r="C119" s="7">
        <f t="shared" si="37"/>
        <v>7</v>
      </c>
      <c r="D119" s="7">
        <f t="shared" si="37"/>
        <v>8</v>
      </c>
      <c r="E119" s="7">
        <f t="shared" si="37"/>
        <v>5</v>
      </c>
      <c r="F119" s="7">
        <f t="shared" si="37"/>
        <v>29</v>
      </c>
      <c r="G119" s="7">
        <f t="shared" si="37"/>
        <v>26</v>
      </c>
      <c r="H119" s="7">
        <f t="shared" si="37"/>
        <v>10</v>
      </c>
      <c r="I119" s="7">
        <f t="shared" si="37"/>
        <v>0</v>
      </c>
      <c r="J119" s="7">
        <f t="shared" si="37"/>
        <v>7</v>
      </c>
      <c r="K119" s="7">
        <f t="shared" si="37"/>
        <v>4</v>
      </c>
      <c r="L119" s="3">
        <f t="shared" si="38"/>
        <v>30</v>
      </c>
    </row>
    <row r="120" spans="1:24" x14ac:dyDescent="0.2">
      <c r="A120" s="11" t="str">
        <f t="shared" si="39"/>
        <v>Wade Lawrence</v>
      </c>
      <c r="B120" s="11">
        <f t="shared" si="37"/>
        <v>14</v>
      </c>
      <c r="C120" s="7">
        <f t="shared" si="37"/>
        <v>6</v>
      </c>
      <c r="D120" s="7">
        <f t="shared" si="37"/>
        <v>11</v>
      </c>
      <c r="E120" s="7">
        <f t="shared" si="37"/>
        <v>4</v>
      </c>
      <c r="F120" s="7">
        <f t="shared" si="37"/>
        <v>5</v>
      </c>
      <c r="G120" s="7">
        <f t="shared" si="37"/>
        <v>44</v>
      </c>
      <c r="H120" s="7">
        <f t="shared" si="37"/>
        <v>2</v>
      </c>
      <c r="I120" s="7">
        <f t="shared" si="37"/>
        <v>3</v>
      </c>
      <c r="J120" s="7">
        <f t="shared" si="37"/>
        <v>13</v>
      </c>
      <c r="K120" s="7">
        <f t="shared" si="37"/>
        <v>2</v>
      </c>
      <c r="L120" s="3">
        <f t="shared" si="38"/>
        <v>50</v>
      </c>
    </row>
    <row r="121" spans="1:24" x14ac:dyDescent="0.2">
      <c r="A121" s="11" t="str">
        <f t="shared" si="39"/>
        <v>Alex Moore</v>
      </c>
      <c r="B121" s="11">
        <f t="shared" si="37"/>
        <v>11</v>
      </c>
      <c r="C121" s="7">
        <f t="shared" si="37"/>
        <v>23</v>
      </c>
      <c r="D121" s="7">
        <f t="shared" si="37"/>
        <v>30</v>
      </c>
      <c r="E121" s="7">
        <f t="shared" si="37"/>
        <v>16</v>
      </c>
      <c r="F121" s="7">
        <f t="shared" si="37"/>
        <v>11</v>
      </c>
      <c r="G121" s="7">
        <f t="shared" si="37"/>
        <v>44</v>
      </c>
      <c r="H121" s="7">
        <f t="shared" si="37"/>
        <v>9</v>
      </c>
      <c r="I121" s="7">
        <f t="shared" si="37"/>
        <v>0</v>
      </c>
      <c r="J121" s="7">
        <f t="shared" si="37"/>
        <v>7</v>
      </c>
      <c r="K121" s="7">
        <f t="shared" si="37"/>
        <v>4</v>
      </c>
      <c r="L121" s="3">
        <f t="shared" si="38"/>
        <v>107</v>
      </c>
    </row>
    <row r="122" spans="1:24" x14ac:dyDescent="0.2">
      <c r="A122" s="11" t="str">
        <f t="shared" si="39"/>
        <v>Chris Nudd</v>
      </c>
      <c r="B122" s="11">
        <f t="shared" si="37"/>
        <v>23</v>
      </c>
      <c r="C122" s="7">
        <f t="shared" si="37"/>
        <v>4</v>
      </c>
      <c r="D122" s="7">
        <f t="shared" si="37"/>
        <v>13</v>
      </c>
      <c r="E122" s="7">
        <f t="shared" si="37"/>
        <v>10</v>
      </c>
      <c r="F122" s="7">
        <f t="shared" si="37"/>
        <v>3</v>
      </c>
      <c r="G122" s="7">
        <f t="shared" si="37"/>
        <v>53</v>
      </c>
      <c r="H122" s="7">
        <f t="shared" si="37"/>
        <v>7</v>
      </c>
      <c r="I122" s="7">
        <f t="shared" si="37"/>
        <v>1</v>
      </c>
      <c r="J122" s="7">
        <f t="shared" si="37"/>
        <v>27</v>
      </c>
      <c r="K122" s="7">
        <f t="shared" si="37"/>
        <v>1</v>
      </c>
      <c r="L122" s="3">
        <f t="shared" si="38"/>
        <v>68</v>
      </c>
    </row>
    <row r="123" spans="1:24" x14ac:dyDescent="0.2">
      <c r="A123" s="11" t="str">
        <f t="shared" si="39"/>
        <v>Adam Patten</v>
      </c>
      <c r="B123" s="11">
        <f t="shared" si="37"/>
        <v>17</v>
      </c>
      <c r="C123" s="7">
        <f t="shared" si="37"/>
        <v>2</v>
      </c>
      <c r="D123" s="7">
        <f t="shared" si="37"/>
        <v>14</v>
      </c>
      <c r="E123" s="7">
        <f t="shared" si="37"/>
        <v>10</v>
      </c>
      <c r="F123" s="7">
        <f t="shared" si="37"/>
        <v>3</v>
      </c>
      <c r="G123" s="7">
        <f t="shared" si="37"/>
        <v>41</v>
      </c>
      <c r="H123" s="7">
        <f t="shared" si="37"/>
        <v>5</v>
      </c>
      <c r="I123" s="7">
        <f t="shared" si="37"/>
        <v>0</v>
      </c>
      <c r="J123" s="7">
        <f t="shared" si="37"/>
        <v>9</v>
      </c>
      <c r="K123" s="7">
        <f t="shared" si="37"/>
        <v>6</v>
      </c>
      <c r="L123" s="3">
        <f t="shared" si="38"/>
        <v>50</v>
      </c>
    </row>
    <row r="124" spans="1:24" x14ac:dyDescent="0.2">
      <c r="A124" s="7" t="str">
        <f>A11</f>
        <v>Eric Wolven</v>
      </c>
      <c r="B124" s="11">
        <f t="shared" si="37"/>
        <v>24</v>
      </c>
      <c r="C124" s="7">
        <f t="shared" si="37"/>
        <v>25</v>
      </c>
      <c r="D124" s="7">
        <f t="shared" si="37"/>
        <v>35</v>
      </c>
      <c r="E124" s="7">
        <f t="shared" si="37"/>
        <v>23</v>
      </c>
      <c r="F124" s="7">
        <f t="shared" si="37"/>
        <v>37</v>
      </c>
      <c r="G124" s="7">
        <f t="shared" si="37"/>
        <v>50</v>
      </c>
      <c r="H124" s="7">
        <f t="shared" si="37"/>
        <v>18</v>
      </c>
      <c r="I124" s="7">
        <f t="shared" si="37"/>
        <v>2</v>
      </c>
      <c r="J124" s="7">
        <f t="shared" si="37"/>
        <v>24</v>
      </c>
      <c r="K124" s="7">
        <f t="shared" si="37"/>
        <v>0</v>
      </c>
      <c r="L124" s="3">
        <f>(B124*2)+(C124*3)+E124</f>
        <v>146</v>
      </c>
    </row>
    <row r="125" spans="1:24" x14ac:dyDescent="0.2">
      <c r="A125" s="7" t="str">
        <f>A12</f>
        <v>Andrew Guerra</v>
      </c>
      <c r="B125" s="21">
        <f t="shared" ref="B125:K125" si="40">B12+N12+B26+N26+B40+N40+B54+N54+B68+N68+B82+N82+B96+N96+B110</f>
        <v>12</v>
      </c>
      <c r="C125" s="16">
        <f t="shared" si="40"/>
        <v>0</v>
      </c>
      <c r="D125" s="16">
        <f t="shared" si="40"/>
        <v>10</v>
      </c>
      <c r="E125" s="16">
        <f t="shared" si="40"/>
        <v>3</v>
      </c>
      <c r="F125" s="16">
        <f t="shared" si="40"/>
        <v>3</v>
      </c>
      <c r="G125" s="16">
        <f>G12+S12+G26+S26+G40+S40+G54+S54+G68+S68+G82+S82+G96+S96+G110</f>
        <v>41</v>
      </c>
      <c r="H125" s="16">
        <f t="shared" si="40"/>
        <v>8</v>
      </c>
      <c r="I125" s="16">
        <f t="shared" si="40"/>
        <v>5</v>
      </c>
      <c r="J125" s="16">
        <f t="shared" si="40"/>
        <v>11</v>
      </c>
      <c r="K125" s="16">
        <f t="shared" si="40"/>
        <v>8</v>
      </c>
      <c r="L125" s="3">
        <f>(B125*2)+(C125*3)+E125</f>
        <v>27</v>
      </c>
      <c r="M125" s="7"/>
    </row>
    <row r="126" spans="1:24" ht="13.5" thickBot="1" x14ac:dyDescent="0.25">
      <c r="A126" t="s">
        <v>20</v>
      </c>
      <c r="B126" s="67">
        <f t="shared" ref="B126:L126" si="41">SUM(B116:B125)</f>
        <v>131</v>
      </c>
      <c r="C126" s="68">
        <f t="shared" si="41"/>
        <v>75</v>
      </c>
      <c r="D126" s="68">
        <f t="shared" si="41"/>
        <v>165</v>
      </c>
      <c r="E126" s="68">
        <f t="shared" si="41"/>
        <v>100</v>
      </c>
      <c r="F126" s="68">
        <f t="shared" si="41"/>
        <v>110</v>
      </c>
      <c r="G126" s="68">
        <f t="shared" si="41"/>
        <v>392</v>
      </c>
      <c r="H126" s="68">
        <f t="shared" si="41"/>
        <v>75</v>
      </c>
      <c r="I126" s="68">
        <f t="shared" si="41"/>
        <v>13</v>
      </c>
      <c r="J126" s="68">
        <f t="shared" si="41"/>
        <v>136</v>
      </c>
      <c r="K126" s="68">
        <f t="shared" si="41"/>
        <v>40</v>
      </c>
      <c r="L126" s="40">
        <f t="shared" si="41"/>
        <v>587</v>
      </c>
    </row>
    <row r="127" spans="1:24" x14ac:dyDescent="0.2">
      <c r="A127" t="s">
        <v>47</v>
      </c>
      <c r="B127" s="7">
        <f>B126/(U147+V147)</f>
        <v>10.916666666666666</v>
      </c>
      <c r="C127" s="7">
        <f>C126/(U147+V147)</f>
        <v>6.25</v>
      </c>
      <c r="D127" s="66">
        <f>D126/(U147+V147)</f>
        <v>13.75</v>
      </c>
      <c r="E127" s="66">
        <f>E126/(U147+V147)</f>
        <v>8.3333333333333339</v>
      </c>
      <c r="F127" s="66">
        <f>F126/(U147+V147)</f>
        <v>9.1666666666666661</v>
      </c>
      <c r="G127" s="66">
        <f>G126/(U147+V147)</f>
        <v>32.666666666666664</v>
      </c>
      <c r="H127" s="56">
        <f>H126/(U147+V147)</f>
        <v>6.25</v>
      </c>
      <c r="I127" s="56">
        <f>I126/(U147+V147)</f>
        <v>1.0833333333333333</v>
      </c>
      <c r="J127" s="66">
        <f>J126/(U147+V147)</f>
        <v>11.333333333333334</v>
      </c>
      <c r="K127" s="66">
        <f>K126/(U147+V147)</f>
        <v>3.3333333333333335</v>
      </c>
      <c r="L127" s="56">
        <f>L126/(U147+V147)</f>
        <v>48.916666666666664</v>
      </c>
      <c r="M127" s="2"/>
    </row>
    <row r="128" spans="1:24" x14ac:dyDescent="0.2">
      <c r="B128" s="7"/>
      <c r="C128" s="7"/>
      <c r="D128" s="7"/>
      <c r="E128" s="14">
        <f>+E126/D126</f>
        <v>0.60606060606060608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42">+A31</f>
        <v>TJ Calloway</v>
      </c>
      <c r="B132">
        <f>SUM(U147:V147)-D132</f>
        <v>7</v>
      </c>
      <c r="D132" s="20">
        <f>K116</f>
        <v>5</v>
      </c>
      <c r="E132" t="s">
        <v>1</v>
      </c>
      <c r="G132" t="s">
        <v>24</v>
      </c>
      <c r="H132" s="74" t="s">
        <v>128</v>
      </c>
      <c r="J132" s="19">
        <f>L13</f>
        <v>47</v>
      </c>
      <c r="K132" s="18" t="s">
        <v>25</v>
      </c>
      <c r="L132" s="20">
        <v>49</v>
      </c>
      <c r="M132" t="s">
        <v>8</v>
      </c>
      <c r="N132" t="s">
        <v>24</v>
      </c>
      <c r="O132" s="74" t="s">
        <v>165</v>
      </c>
      <c r="R132">
        <f>X55</f>
        <v>49</v>
      </c>
      <c r="S132" s="18" t="s">
        <v>25</v>
      </c>
      <c r="T132" s="20">
        <v>64</v>
      </c>
      <c r="U132">
        <f t="shared" ref="U132:U138" si="43">+IF(+J132&gt;L132,1,0)</f>
        <v>0</v>
      </c>
      <c r="V132">
        <f t="shared" ref="V132:V138" si="44">+IF(+L132&gt;J132,1,0)</f>
        <v>1</v>
      </c>
      <c r="Y132" s="20"/>
    </row>
    <row r="133" spans="1:25" x14ac:dyDescent="0.2">
      <c r="A133" s="7" t="str">
        <f t="shared" si="42"/>
        <v>Anthony Consoles</v>
      </c>
      <c r="B133">
        <f>SUM(U147:V147)-D133</f>
        <v>3</v>
      </c>
      <c r="D133" s="20">
        <f t="shared" ref="D133:D139" si="45">K117</f>
        <v>9</v>
      </c>
      <c r="E133" t="s">
        <v>2</v>
      </c>
      <c r="G133" t="s">
        <v>24</v>
      </c>
      <c r="H133" s="74" t="s">
        <v>149</v>
      </c>
      <c r="J133">
        <f>X13</f>
        <v>44</v>
      </c>
      <c r="K133" s="18" t="s">
        <v>25</v>
      </c>
      <c r="L133" s="20">
        <v>53</v>
      </c>
      <c r="M133" t="s">
        <v>9</v>
      </c>
      <c r="N133" t="s">
        <v>24</v>
      </c>
      <c r="O133" s="74" t="s">
        <v>128</v>
      </c>
      <c r="R133">
        <f>L69</f>
        <v>54</v>
      </c>
      <c r="S133" s="18" t="s">
        <v>25</v>
      </c>
      <c r="T133" s="20">
        <v>44</v>
      </c>
      <c r="U133">
        <f t="shared" si="43"/>
        <v>0</v>
      </c>
      <c r="V133">
        <f t="shared" si="44"/>
        <v>1</v>
      </c>
      <c r="Y133" s="20"/>
    </row>
    <row r="134" spans="1:25" x14ac:dyDescent="0.2">
      <c r="A134" s="7" t="str">
        <f t="shared" si="42"/>
        <v>Jared Creighton</v>
      </c>
      <c r="B134">
        <f>SUM(U147:V147)-D134</f>
        <v>11</v>
      </c>
      <c r="D134" s="20">
        <f t="shared" si="45"/>
        <v>1</v>
      </c>
      <c r="E134" t="s">
        <v>3</v>
      </c>
      <c r="G134" t="s">
        <v>24</v>
      </c>
      <c r="H134" s="74" t="s">
        <v>85</v>
      </c>
      <c r="J134">
        <f>L27</f>
        <v>52</v>
      </c>
      <c r="K134" s="18" t="s">
        <v>25</v>
      </c>
      <c r="L134" s="20">
        <v>33</v>
      </c>
      <c r="M134" t="s">
        <v>10</v>
      </c>
      <c r="N134" t="s">
        <v>24</v>
      </c>
      <c r="O134" s="74" t="s">
        <v>144</v>
      </c>
      <c r="R134">
        <f>X69</f>
        <v>60</v>
      </c>
      <c r="S134" s="18" t="s">
        <v>25</v>
      </c>
      <c r="T134" s="20">
        <v>44</v>
      </c>
      <c r="U134">
        <f t="shared" si="43"/>
        <v>1</v>
      </c>
      <c r="V134">
        <f t="shared" si="44"/>
        <v>0</v>
      </c>
      <c r="Y134" s="20"/>
    </row>
    <row r="135" spans="1:25" x14ac:dyDescent="0.2">
      <c r="A135" s="7" t="str">
        <f t="shared" si="42"/>
        <v>Luke Dwyer</v>
      </c>
      <c r="B135">
        <f>SUM(U147:V147)-D135</f>
        <v>8</v>
      </c>
      <c r="D135" s="20">
        <f t="shared" si="45"/>
        <v>4</v>
      </c>
      <c r="E135" t="s">
        <v>4</v>
      </c>
      <c r="G135" t="s">
        <v>24</v>
      </c>
      <c r="H135" s="74" t="s">
        <v>134</v>
      </c>
      <c r="J135">
        <f>X27</f>
        <v>47</v>
      </c>
      <c r="K135" s="18" t="s">
        <v>25</v>
      </c>
      <c r="L135" s="20">
        <v>55</v>
      </c>
      <c r="M135" t="s">
        <v>11</v>
      </c>
      <c r="N135" t="s">
        <v>24</v>
      </c>
      <c r="O135" s="74" t="s">
        <v>138</v>
      </c>
      <c r="R135">
        <f>L83</f>
        <v>52</v>
      </c>
      <c r="S135" s="18" t="s">
        <v>25</v>
      </c>
      <c r="T135" s="20">
        <v>36</v>
      </c>
      <c r="U135">
        <f t="shared" si="43"/>
        <v>0</v>
      </c>
      <c r="V135">
        <f t="shared" si="44"/>
        <v>1</v>
      </c>
      <c r="Y135" s="20"/>
    </row>
    <row r="136" spans="1:25" x14ac:dyDescent="0.2">
      <c r="A136" s="7" t="str">
        <f t="shared" si="42"/>
        <v>Wade Lawrence</v>
      </c>
      <c r="B136">
        <f>SUM(U147:V147)-D136</f>
        <v>10</v>
      </c>
      <c r="D136" s="20">
        <f t="shared" si="45"/>
        <v>2</v>
      </c>
      <c r="E136" t="s">
        <v>5</v>
      </c>
      <c r="G136" t="s">
        <v>24</v>
      </c>
      <c r="H136" s="74" t="s">
        <v>138</v>
      </c>
      <c r="J136">
        <f>L41</f>
        <v>52</v>
      </c>
      <c r="K136" s="18" t="s">
        <v>25</v>
      </c>
      <c r="L136" s="20">
        <v>43</v>
      </c>
      <c r="M136" t="s">
        <v>12</v>
      </c>
      <c r="N136" t="s">
        <v>24</v>
      </c>
      <c r="O136" s="74" t="s">
        <v>85</v>
      </c>
      <c r="R136">
        <f>X83</f>
        <v>54</v>
      </c>
      <c r="S136" s="18" t="s">
        <v>25</v>
      </c>
      <c r="T136" s="20">
        <v>55</v>
      </c>
      <c r="U136">
        <f t="shared" si="43"/>
        <v>1</v>
      </c>
      <c r="V136">
        <f t="shared" si="44"/>
        <v>0</v>
      </c>
      <c r="Y136" s="20"/>
    </row>
    <row r="137" spans="1:25" x14ac:dyDescent="0.2">
      <c r="A137" s="7" t="str">
        <f t="shared" si="42"/>
        <v>Alex Moore</v>
      </c>
      <c r="B137">
        <f>SUM(U147:V147)-D137</f>
        <v>8</v>
      </c>
      <c r="D137" s="20">
        <f t="shared" si="45"/>
        <v>4</v>
      </c>
      <c r="E137" t="s">
        <v>6</v>
      </c>
      <c r="G137" t="s">
        <v>24</v>
      </c>
      <c r="H137" s="74" t="s">
        <v>144</v>
      </c>
      <c r="J137">
        <f>X41</f>
        <v>35</v>
      </c>
      <c r="K137" s="18" t="s">
        <v>25</v>
      </c>
      <c r="L137" s="20">
        <v>52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43"/>
        <v>0</v>
      </c>
      <c r="V137">
        <f t="shared" si="44"/>
        <v>1</v>
      </c>
      <c r="Y137" s="20"/>
    </row>
    <row r="138" spans="1:25" x14ac:dyDescent="0.2">
      <c r="A138" s="7" t="str">
        <f t="shared" si="42"/>
        <v>Chris Nudd</v>
      </c>
      <c r="B138">
        <f>SUM(U147:V147)-D138</f>
        <v>11</v>
      </c>
      <c r="D138" s="20">
        <f t="shared" si="45"/>
        <v>1</v>
      </c>
      <c r="E138" t="s">
        <v>7</v>
      </c>
      <c r="G138" t="s">
        <v>24</v>
      </c>
      <c r="H138" s="74" t="s">
        <v>149</v>
      </c>
      <c r="J138">
        <f>L55</f>
        <v>41</v>
      </c>
      <c r="K138" s="18" t="s">
        <v>25</v>
      </c>
      <c r="L138" s="20">
        <v>38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43"/>
        <v>1</v>
      </c>
      <c r="V138">
        <f t="shared" si="44"/>
        <v>0</v>
      </c>
      <c r="Y138" s="20"/>
    </row>
    <row r="139" spans="1:25" x14ac:dyDescent="0.2">
      <c r="A139" s="7" t="str">
        <f t="shared" si="42"/>
        <v>Adam Patten</v>
      </c>
      <c r="B139">
        <f>SUM(U147:V147)-D139</f>
        <v>6</v>
      </c>
      <c r="D139" s="20">
        <f t="shared" si="45"/>
        <v>6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46">+IF(R132&gt;T132,1,0)</f>
        <v>0</v>
      </c>
      <c r="V139">
        <f t="shared" ref="V139:V146" si="47">+IF(+T132&gt;R132,1,0)</f>
        <v>1</v>
      </c>
    </row>
    <row r="140" spans="1:25" x14ac:dyDescent="0.2">
      <c r="A140" s="7" t="str">
        <f t="shared" si="42"/>
        <v>Eric Wolven</v>
      </c>
      <c r="B140">
        <f>SUM(U147:V147)-D140</f>
        <v>12</v>
      </c>
      <c r="D140" s="20">
        <f t="shared" ref="D140:D141" si="48">K124</f>
        <v>0</v>
      </c>
      <c r="U140">
        <f t="shared" si="46"/>
        <v>1</v>
      </c>
      <c r="V140">
        <f t="shared" si="47"/>
        <v>0</v>
      </c>
    </row>
    <row r="141" spans="1:25" x14ac:dyDescent="0.2">
      <c r="A141" s="7" t="str">
        <f t="shared" si="42"/>
        <v>Andrew Guerra</v>
      </c>
      <c r="B141">
        <f>SUM(U147:V147)-D141</f>
        <v>4</v>
      </c>
      <c r="D141" s="20">
        <f t="shared" si="48"/>
        <v>8</v>
      </c>
      <c r="U141">
        <f>+IF(R134&gt;T134,1,0)</f>
        <v>1</v>
      </c>
      <c r="V141">
        <f>+IF(+T134&gt;R134,1,0)</f>
        <v>0</v>
      </c>
    </row>
    <row r="142" spans="1:25" x14ac:dyDescent="0.2">
      <c r="A142" s="1" t="s">
        <v>56</v>
      </c>
      <c r="U142">
        <f>+IF(R135&gt;T135,1,0)</f>
        <v>1</v>
      </c>
      <c r="V142">
        <f>+IF(+T135&gt;R135,1,0)</f>
        <v>0</v>
      </c>
    </row>
    <row r="143" spans="1:25" x14ac:dyDescent="0.2">
      <c r="U143">
        <f>+IF(R136&gt;T136,1,0)</f>
        <v>0</v>
      </c>
      <c r="V143">
        <f>+IF(+T136&gt;R136,1,0)</f>
        <v>1</v>
      </c>
    </row>
    <row r="144" spans="1:25" x14ac:dyDescent="0.2">
      <c r="A144" t="str">
        <f>A31</f>
        <v>TJ Calloway</v>
      </c>
      <c r="J144">
        <f>SUM(J132:J138)+SUM(R132:R139)</f>
        <v>587</v>
      </c>
      <c r="L144">
        <f>SUM(L132:L138)+SUM(T132:T139)</f>
        <v>566</v>
      </c>
      <c r="U144">
        <f t="shared" si="46"/>
        <v>0</v>
      </c>
      <c r="V144">
        <f t="shared" si="47"/>
        <v>0</v>
      </c>
    </row>
    <row r="145" spans="1:22" x14ac:dyDescent="0.2">
      <c r="A145" t="str">
        <f t="shared" ref="A145:A153" si="49">A32</f>
        <v>Anthony Consoles</v>
      </c>
      <c r="U145">
        <f t="shared" si="46"/>
        <v>0</v>
      </c>
      <c r="V145">
        <f t="shared" si="47"/>
        <v>0</v>
      </c>
    </row>
    <row r="146" spans="1:22" x14ac:dyDescent="0.2">
      <c r="A146" t="str">
        <f t="shared" si="49"/>
        <v>Jared Creighton</v>
      </c>
      <c r="U146">
        <f t="shared" si="46"/>
        <v>0</v>
      </c>
      <c r="V146">
        <f t="shared" si="47"/>
        <v>0</v>
      </c>
    </row>
    <row r="147" spans="1:22" x14ac:dyDescent="0.2">
      <c r="A147" t="str">
        <f t="shared" si="49"/>
        <v>Luke Dwyer</v>
      </c>
      <c r="C147">
        <v>2</v>
      </c>
      <c r="U147" s="41">
        <f>SUM(U132:U146)</f>
        <v>6</v>
      </c>
      <c r="V147" s="41">
        <f>SUM(V132:V146)</f>
        <v>6</v>
      </c>
    </row>
    <row r="148" spans="1:22" x14ac:dyDescent="0.2">
      <c r="A148" t="str">
        <f t="shared" si="49"/>
        <v>Wade Lawrence</v>
      </c>
    </row>
    <row r="149" spans="1:22" x14ac:dyDescent="0.2">
      <c r="A149" t="str">
        <f t="shared" si="49"/>
        <v>Alex Moore</v>
      </c>
    </row>
    <row r="150" spans="1:22" x14ac:dyDescent="0.2">
      <c r="A150" t="str">
        <f t="shared" si="49"/>
        <v>Chris Nudd</v>
      </c>
    </row>
    <row r="151" spans="1:22" x14ac:dyDescent="0.2">
      <c r="A151" t="str">
        <f t="shared" si="49"/>
        <v>Adam Patten</v>
      </c>
      <c r="C151">
        <v>1</v>
      </c>
    </row>
    <row r="152" spans="1:22" x14ac:dyDescent="0.2">
      <c r="A152" t="str">
        <f t="shared" si="49"/>
        <v>Eric Wolven</v>
      </c>
    </row>
    <row r="153" spans="1:22" x14ac:dyDescent="0.2">
      <c r="A153" t="str">
        <f t="shared" si="49"/>
        <v>Andrew Guerra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152"/>
  <sheetViews>
    <sheetView workbookViewId="0">
      <selection activeCell="S81" sqref="S81"/>
    </sheetView>
  </sheetViews>
  <sheetFormatPr defaultRowHeight="12.75" x14ac:dyDescent="0.2"/>
  <cols>
    <col min="1" max="1" width="25.28515625" bestFit="1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</cols>
  <sheetData>
    <row r="1" spans="1:28" ht="12.75" customHeight="1" thickBot="1" x14ac:dyDescent="0.25">
      <c r="A1" s="5" t="s">
        <v>134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2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8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28" x14ac:dyDescent="0.2">
      <c r="A3" s="7" t="s">
        <v>102</v>
      </c>
      <c r="B3" s="11">
        <v>6</v>
      </c>
      <c r="C3" s="7">
        <v>2</v>
      </c>
      <c r="D3" s="7">
        <v>4</v>
      </c>
      <c r="E3" s="7">
        <v>1</v>
      </c>
      <c r="F3" s="7">
        <v>3</v>
      </c>
      <c r="G3" s="7">
        <v>14</v>
      </c>
      <c r="H3" s="7">
        <v>1</v>
      </c>
      <c r="I3" s="7">
        <v>1</v>
      </c>
      <c r="J3" s="7">
        <v>3</v>
      </c>
      <c r="K3" s="7"/>
      <c r="L3" s="38">
        <f t="shared" ref="L3:L7" si="0">(B3*2)+(C3*3)+E3</f>
        <v>19</v>
      </c>
      <c r="M3" s="11"/>
      <c r="N3" s="11">
        <v>4</v>
      </c>
      <c r="O3" s="7">
        <v>1</v>
      </c>
      <c r="P3" s="7">
        <v>4</v>
      </c>
      <c r="Q3" s="7">
        <v>1</v>
      </c>
      <c r="R3" s="7">
        <v>7</v>
      </c>
      <c r="S3" s="7">
        <v>4</v>
      </c>
      <c r="T3" s="7">
        <v>3</v>
      </c>
      <c r="U3" s="7">
        <v>1</v>
      </c>
      <c r="V3" s="7">
        <v>1</v>
      </c>
      <c r="W3" s="7"/>
      <c r="X3" s="38">
        <f t="shared" ref="X3:X10" si="1">(N3*2)+(O3*3)+Q3</f>
        <v>12</v>
      </c>
    </row>
    <row r="4" spans="1:28" x14ac:dyDescent="0.2">
      <c r="A4" s="7" t="s">
        <v>106</v>
      </c>
      <c r="B4" s="11"/>
      <c r="C4" s="7">
        <v>1</v>
      </c>
      <c r="D4" s="7">
        <v>2</v>
      </c>
      <c r="E4" s="7">
        <v>1</v>
      </c>
      <c r="F4" s="7">
        <v>1</v>
      </c>
      <c r="G4" s="7">
        <v>7</v>
      </c>
      <c r="H4" s="7">
        <v>1</v>
      </c>
      <c r="I4" s="7">
        <v>1</v>
      </c>
      <c r="J4" s="7">
        <v>3</v>
      </c>
      <c r="K4" s="7"/>
      <c r="L4" s="3">
        <f t="shared" si="0"/>
        <v>4</v>
      </c>
      <c r="M4" s="11"/>
      <c r="N4" s="11">
        <v>3</v>
      </c>
      <c r="O4" s="7">
        <v>1</v>
      </c>
      <c r="P4" s="7"/>
      <c r="Q4" s="7"/>
      <c r="R4" s="7"/>
      <c r="S4" s="7">
        <v>9</v>
      </c>
      <c r="T4" s="7">
        <v>1</v>
      </c>
      <c r="U4" s="7">
        <v>1</v>
      </c>
      <c r="V4" s="7">
        <v>3</v>
      </c>
      <c r="W4" s="7"/>
      <c r="X4" s="3">
        <f t="shared" si="1"/>
        <v>9</v>
      </c>
    </row>
    <row r="5" spans="1:28" x14ac:dyDescent="0.2">
      <c r="A5" s="7" t="s">
        <v>135</v>
      </c>
      <c r="B5" s="11">
        <v>1</v>
      </c>
      <c r="C5" s="7"/>
      <c r="D5" s="7"/>
      <c r="E5" s="7"/>
      <c r="F5" s="7"/>
      <c r="G5" s="7">
        <v>1</v>
      </c>
      <c r="H5" s="7"/>
      <c r="I5" s="7"/>
      <c r="J5" s="7">
        <v>1</v>
      </c>
      <c r="K5" s="7"/>
      <c r="L5" s="3">
        <f t="shared" si="0"/>
        <v>2</v>
      </c>
      <c r="M5" s="11"/>
      <c r="N5" s="11"/>
      <c r="O5" s="7"/>
      <c r="P5" s="7"/>
      <c r="Q5" s="7"/>
      <c r="R5" s="7"/>
      <c r="S5" s="7">
        <v>1</v>
      </c>
      <c r="T5" s="7"/>
      <c r="U5" s="7"/>
      <c r="V5" s="7">
        <v>1</v>
      </c>
      <c r="W5" s="7"/>
      <c r="X5" s="3">
        <f t="shared" si="1"/>
        <v>0</v>
      </c>
    </row>
    <row r="6" spans="1:28" x14ac:dyDescent="0.2">
      <c r="A6" s="7" t="s">
        <v>96</v>
      </c>
      <c r="B6" s="11"/>
      <c r="C6" s="7"/>
      <c r="D6" s="7"/>
      <c r="E6" s="7"/>
      <c r="F6" s="7">
        <v>1</v>
      </c>
      <c r="G6" s="7">
        <v>4</v>
      </c>
      <c r="H6" s="7"/>
      <c r="I6" s="7"/>
      <c r="J6" s="7">
        <v>1</v>
      </c>
      <c r="K6" s="7"/>
      <c r="L6" s="3">
        <f t="shared" si="0"/>
        <v>0</v>
      </c>
      <c r="M6" s="11"/>
      <c r="N6" s="11">
        <v>5</v>
      </c>
      <c r="O6" s="7"/>
      <c r="P6" s="7"/>
      <c r="Q6" s="7"/>
      <c r="R6" s="7"/>
      <c r="S6" s="7">
        <v>4</v>
      </c>
      <c r="T6" s="7">
        <v>1</v>
      </c>
      <c r="U6" s="7"/>
      <c r="V6" s="7">
        <v>1</v>
      </c>
      <c r="W6" s="7"/>
      <c r="X6" s="3">
        <f t="shared" si="1"/>
        <v>10</v>
      </c>
    </row>
    <row r="7" spans="1:28" x14ac:dyDescent="0.2">
      <c r="A7" s="7" t="s">
        <v>88</v>
      </c>
      <c r="B7" s="11"/>
      <c r="C7" s="7"/>
      <c r="D7" s="7">
        <v>4</v>
      </c>
      <c r="E7" s="7"/>
      <c r="F7" s="7">
        <v>3</v>
      </c>
      <c r="G7" s="7">
        <v>3</v>
      </c>
      <c r="H7" s="7">
        <v>3</v>
      </c>
      <c r="I7" s="7">
        <v>1</v>
      </c>
      <c r="J7" s="7">
        <v>2</v>
      </c>
      <c r="K7" s="7"/>
      <c r="L7" s="3">
        <f t="shared" si="0"/>
        <v>0</v>
      </c>
      <c r="M7" s="11"/>
      <c r="N7" s="11"/>
      <c r="O7" s="7"/>
      <c r="P7" s="7"/>
      <c r="Q7" s="7"/>
      <c r="R7" s="7"/>
      <c r="S7" s="7"/>
      <c r="T7" s="7"/>
      <c r="U7" s="7"/>
      <c r="V7" s="7"/>
      <c r="W7" s="7">
        <v>1</v>
      </c>
      <c r="X7" s="3">
        <f t="shared" si="1"/>
        <v>0</v>
      </c>
    </row>
    <row r="8" spans="1:28" x14ac:dyDescent="0.2">
      <c r="A8" s="7" t="s">
        <v>136</v>
      </c>
      <c r="B8" s="11"/>
      <c r="C8" s="7"/>
      <c r="D8" s="7"/>
      <c r="E8" s="7"/>
      <c r="F8" s="7"/>
      <c r="G8" s="7"/>
      <c r="H8" s="7"/>
      <c r="I8" s="7"/>
      <c r="J8" s="7"/>
      <c r="K8" s="7">
        <v>1</v>
      </c>
      <c r="L8" s="3">
        <f>(B8*2)+(C8*3)+E8</f>
        <v>0</v>
      </c>
      <c r="M8" s="11"/>
      <c r="N8" s="11">
        <v>5</v>
      </c>
      <c r="O8" s="7"/>
      <c r="P8" s="7">
        <v>2</v>
      </c>
      <c r="Q8" s="7"/>
      <c r="R8" s="7">
        <v>1</v>
      </c>
      <c r="S8" s="7">
        <v>1</v>
      </c>
      <c r="T8" s="7">
        <v>1</v>
      </c>
      <c r="U8" s="7"/>
      <c r="V8" s="7">
        <v>1</v>
      </c>
      <c r="W8" s="7"/>
      <c r="X8" s="3">
        <f t="shared" si="1"/>
        <v>10</v>
      </c>
    </row>
    <row r="9" spans="1:28" x14ac:dyDescent="0.2">
      <c r="A9" s="7" t="s">
        <v>137</v>
      </c>
      <c r="B9" s="11">
        <v>4</v>
      </c>
      <c r="C9" s="7"/>
      <c r="D9" s="7">
        <v>4</v>
      </c>
      <c r="E9" s="7"/>
      <c r="F9" s="7">
        <v>1</v>
      </c>
      <c r="G9" s="7">
        <v>5</v>
      </c>
      <c r="H9" s="7">
        <v>2</v>
      </c>
      <c r="I9" s="7">
        <v>1</v>
      </c>
      <c r="J9" s="7">
        <v>2</v>
      </c>
      <c r="K9" s="7"/>
      <c r="L9" s="3">
        <f>(B9*2)+(C9*3)+E9</f>
        <v>8</v>
      </c>
      <c r="M9" s="11"/>
      <c r="N9" s="11">
        <v>3</v>
      </c>
      <c r="O9" s="7"/>
      <c r="P9" s="7">
        <v>5</v>
      </c>
      <c r="Q9" s="7">
        <v>2</v>
      </c>
      <c r="R9" s="7">
        <v>1</v>
      </c>
      <c r="S9" s="7">
        <v>14</v>
      </c>
      <c r="T9" s="7"/>
      <c r="U9" s="7"/>
      <c r="V9" s="7">
        <v>2</v>
      </c>
      <c r="W9" s="7"/>
      <c r="X9" s="3">
        <f t="shared" si="1"/>
        <v>8</v>
      </c>
      <c r="AB9" s="7"/>
    </row>
    <row r="10" spans="1:28" x14ac:dyDescent="0.2">
      <c r="A10" s="7" t="s">
        <v>117</v>
      </c>
      <c r="B10" s="11">
        <v>1</v>
      </c>
      <c r="C10" s="7"/>
      <c r="D10" s="7">
        <v>1</v>
      </c>
      <c r="E10" s="7">
        <v>1</v>
      </c>
      <c r="F10" s="7">
        <v>1</v>
      </c>
      <c r="G10" s="7"/>
      <c r="H10" s="7">
        <v>1</v>
      </c>
      <c r="I10" s="7"/>
      <c r="J10" s="7">
        <v>1</v>
      </c>
      <c r="K10" s="7"/>
      <c r="L10" s="3">
        <f>(B10*2)+(C10*3)+E10</f>
        <v>3</v>
      </c>
      <c r="M10" s="11"/>
      <c r="N10" s="11"/>
      <c r="O10" s="7"/>
      <c r="P10" s="7"/>
      <c r="Q10" s="7"/>
      <c r="R10" s="7">
        <v>2</v>
      </c>
      <c r="S10" s="7">
        <v>1</v>
      </c>
      <c r="T10" s="7">
        <v>1</v>
      </c>
      <c r="U10" s="7"/>
      <c r="V10" s="7">
        <v>1</v>
      </c>
      <c r="W10" s="7"/>
      <c r="X10" s="3">
        <f t="shared" si="1"/>
        <v>0</v>
      </c>
      <c r="Z10" s="7"/>
    </row>
    <row r="11" spans="1:28" x14ac:dyDescent="0.2">
      <c r="A11" s="7" t="s">
        <v>92</v>
      </c>
      <c r="B11" s="11">
        <v>1</v>
      </c>
      <c r="C11" s="7">
        <v>3</v>
      </c>
      <c r="D11" s="7"/>
      <c r="E11" s="7"/>
      <c r="F11" s="7"/>
      <c r="G11" s="7">
        <v>2</v>
      </c>
      <c r="H11" s="7"/>
      <c r="I11" s="7"/>
      <c r="J11" s="7">
        <v>3</v>
      </c>
      <c r="K11" s="7"/>
      <c r="L11" s="3">
        <f>(B11*2)+(C11*3)+E11</f>
        <v>11</v>
      </c>
      <c r="M11" s="11"/>
      <c r="N11" s="11"/>
      <c r="O11" s="7"/>
      <c r="P11" s="7"/>
      <c r="Q11" s="7"/>
      <c r="R11" s="7">
        <v>1</v>
      </c>
      <c r="S11" s="7">
        <v>5</v>
      </c>
      <c r="T11" s="7"/>
      <c r="U11" s="7"/>
      <c r="V11" s="7">
        <v>2</v>
      </c>
      <c r="W11" s="7"/>
      <c r="X11" s="3">
        <f>(N11*2)+(O11*3)+Q11</f>
        <v>0</v>
      </c>
    </row>
    <row r="12" spans="1:28" x14ac:dyDescent="0.2">
      <c r="A12" s="7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3">
        <f>(B12*2)+(C12*3)+E12</f>
        <v>0</v>
      </c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/>
      <c r="X12" s="4">
        <f>(N12*2)+(O12*3)+Q12</f>
        <v>0</v>
      </c>
    </row>
    <row r="13" spans="1:28" ht="13.5" thickBot="1" x14ac:dyDescent="0.25">
      <c r="A13" s="7" t="s">
        <v>19</v>
      </c>
      <c r="B13" s="12">
        <f t="shared" ref="B13:L13" si="2">SUM(B3:B12)</f>
        <v>13</v>
      </c>
      <c r="C13" s="13">
        <f t="shared" si="2"/>
        <v>6</v>
      </c>
      <c r="D13" s="13">
        <f t="shared" si="2"/>
        <v>15</v>
      </c>
      <c r="E13" s="13">
        <f t="shared" si="2"/>
        <v>3</v>
      </c>
      <c r="F13" s="13">
        <f t="shared" si="2"/>
        <v>10</v>
      </c>
      <c r="G13" s="13">
        <f t="shared" si="2"/>
        <v>36</v>
      </c>
      <c r="H13" s="13">
        <f t="shared" si="2"/>
        <v>8</v>
      </c>
      <c r="I13" s="13">
        <f t="shared" si="2"/>
        <v>4</v>
      </c>
      <c r="J13" s="13">
        <f t="shared" si="2"/>
        <v>16</v>
      </c>
      <c r="K13" s="13">
        <f t="shared" si="2"/>
        <v>1</v>
      </c>
      <c r="L13" s="43">
        <f t="shared" si="2"/>
        <v>47</v>
      </c>
      <c r="M13" s="7"/>
      <c r="N13" s="12">
        <f t="shared" ref="N13:X13" si="3">SUM(N3:N12)</f>
        <v>20</v>
      </c>
      <c r="O13" s="13">
        <f t="shared" si="3"/>
        <v>2</v>
      </c>
      <c r="P13" s="13">
        <f t="shared" si="3"/>
        <v>11</v>
      </c>
      <c r="Q13" s="13">
        <f t="shared" si="3"/>
        <v>3</v>
      </c>
      <c r="R13" s="13">
        <f t="shared" si="3"/>
        <v>12</v>
      </c>
      <c r="S13" s="13">
        <f t="shared" si="3"/>
        <v>39</v>
      </c>
      <c r="T13" s="13">
        <f t="shared" si="3"/>
        <v>7</v>
      </c>
      <c r="U13" s="13">
        <f t="shared" si="3"/>
        <v>2</v>
      </c>
      <c r="V13" s="13">
        <f t="shared" si="3"/>
        <v>12</v>
      </c>
      <c r="W13" s="13">
        <f t="shared" si="3"/>
        <v>1</v>
      </c>
      <c r="X13" s="44">
        <f t="shared" si="3"/>
        <v>49</v>
      </c>
    </row>
    <row r="14" spans="1:28" x14ac:dyDescent="0.2">
      <c r="A14" s="7"/>
      <c r="B14" s="7"/>
      <c r="C14" s="7"/>
      <c r="D14" s="7"/>
      <c r="E14" s="14">
        <f>+E13/D13</f>
        <v>0.2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0.27272727272727271</v>
      </c>
      <c r="R14" s="14"/>
      <c r="S14" s="14"/>
      <c r="T14" s="14"/>
      <c r="U14" s="14"/>
      <c r="V14" s="7"/>
      <c r="W14" s="7"/>
    </row>
    <row r="15" spans="1:28" ht="13.5" thickBot="1" x14ac:dyDescent="0.25">
      <c r="A15" s="7"/>
      <c r="B15" s="6" t="s">
        <v>83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84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</row>
    <row r="16" spans="1:28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</row>
    <row r="17" spans="1:25" x14ac:dyDescent="0.2">
      <c r="A17" s="7" t="str">
        <f t="shared" ref="A17:A24" si="4">A3</f>
        <v>Matt Bibeau</v>
      </c>
      <c r="B17" s="11">
        <v>6</v>
      </c>
      <c r="C17" s="7">
        <v>2</v>
      </c>
      <c r="D17" s="7">
        <v>7</v>
      </c>
      <c r="E17" s="7">
        <v>4</v>
      </c>
      <c r="F17" s="42">
        <v>3</v>
      </c>
      <c r="G17" s="7">
        <v>11</v>
      </c>
      <c r="H17" s="7">
        <v>1</v>
      </c>
      <c r="I17" s="7">
        <v>1</v>
      </c>
      <c r="J17" s="7"/>
      <c r="K17" s="7"/>
      <c r="L17" s="38">
        <f t="shared" ref="L17:L24" si="5">(B17*2)+(C17*3)+E17</f>
        <v>22</v>
      </c>
      <c r="M17" s="7"/>
      <c r="N17" s="11">
        <v>5</v>
      </c>
      <c r="O17" s="7"/>
      <c r="P17" s="7"/>
      <c r="Q17" s="7"/>
      <c r="R17" s="7">
        <v>3</v>
      </c>
      <c r="S17" s="7">
        <v>13</v>
      </c>
      <c r="T17" s="7">
        <v>4</v>
      </c>
      <c r="U17" s="7">
        <v>4</v>
      </c>
      <c r="V17" s="7"/>
      <c r="W17" s="7"/>
      <c r="X17" s="38">
        <f t="shared" ref="X17:X24" si="6">(N17*2)+(O17*3)+Q17</f>
        <v>10</v>
      </c>
      <c r="Y17" s="7"/>
    </row>
    <row r="18" spans="1:25" x14ac:dyDescent="0.2">
      <c r="A18" s="7" t="str">
        <f t="shared" si="4"/>
        <v>Kevin Davila</v>
      </c>
      <c r="B18" s="11"/>
      <c r="C18" s="7"/>
      <c r="D18" s="7"/>
      <c r="E18" s="7"/>
      <c r="F18" s="7"/>
      <c r="G18" s="7"/>
      <c r="H18" s="7"/>
      <c r="I18" s="7"/>
      <c r="J18" s="7"/>
      <c r="K18" s="7">
        <v>1</v>
      </c>
      <c r="L18" s="3">
        <f t="shared" si="5"/>
        <v>0</v>
      </c>
      <c r="M18" s="7"/>
      <c r="N18" s="11">
        <v>6</v>
      </c>
      <c r="O18" s="7">
        <v>1</v>
      </c>
      <c r="P18" s="7">
        <v>2</v>
      </c>
      <c r="Q18" s="7">
        <v>1</v>
      </c>
      <c r="R18" s="7"/>
      <c r="S18" s="7">
        <v>4</v>
      </c>
      <c r="T18" s="7"/>
      <c r="U18" s="7">
        <v>2</v>
      </c>
      <c r="V18" s="7">
        <v>2</v>
      </c>
      <c r="W18" s="7"/>
      <c r="X18" s="3">
        <f t="shared" si="6"/>
        <v>16</v>
      </c>
      <c r="Y18" s="7"/>
    </row>
    <row r="19" spans="1:25" x14ac:dyDescent="0.2">
      <c r="A19" s="7" t="str">
        <f t="shared" si="4"/>
        <v>Steve Lawson</v>
      </c>
      <c r="B19" s="11"/>
      <c r="C19" s="7"/>
      <c r="D19" s="7"/>
      <c r="E19" s="7"/>
      <c r="F19" s="7">
        <v>1</v>
      </c>
      <c r="G19" s="7">
        <v>1</v>
      </c>
      <c r="H19" s="7"/>
      <c r="I19" s="7"/>
      <c r="J19" s="7">
        <v>4</v>
      </c>
      <c r="K19" s="7"/>
      <c r="L19" s="3">
        <f t="shared" si="5"/>
        <v>0</v>
      </c>
      <c r="M19" s="7"/>
      <c r="N19" s="11"/>
      <c r="O19" s="7"/>
      <c r="P19" s="7"/>
      <c r="Q19" s="7"/>
      <c r="R19" s="7"/>
      <c r="S19" s="7"/>
      <c r="T19" s="7"/>
      <c r="U19" s="7"/>
      <c r="V19" s="7">
        <v>2</v>
      </c>
      <c r="W19" s="7"/>
      <c r="X19" s="3">
        <f t="shared" si="6"/>
        <v>0</v>
      </c>
      <c r="Y19" s="7"/>
    </row>
    <row r="20" spans="1:25" x14ac:dyDescent="0.2">
      <c r="A20" s="7" t="str">
        <f t="shared" si="4"/>
        <v>Chris Logue</v>
      </c>
      <c r="B20" s="11">
        <v>4</v>
      </c>
      <c r="C20" s="7"/>
      <c r="D20" s="7"/>
      <c r="E20" s="7"/>
      <c r="F20" s="7">
        <v>1</v>
      </c>
      <c r="G20" s="7">
        <v>4</v>
      </c>
      <c r="H20" s="7">
        <v>1</v>
      </c>
      <c r="I20" s="7"/>
      <c r="J20" s="7">
        <v>2</v>
      </c>
      <c r="K20" s="7"/>
      <c r="L20" s="3">
        <f t="shared" si="5"/>
        <v>8</v>
      </c>
      <c r="M20" s="7"/>
      <c r="N20" s="11">
        <v>1</v>
      </c>
      <c r="O20" s="7"/>
      <c r="P20" s="7"/>
      <c r="Q20" s="7"/>
      <c r="R20" s="7">
        <v>1</v>
      </c>
      <c r="S20" s="7">
        <v>3</v>
      </c>
      <c r="T20" s="7">
        <v>2</v>
      </c>
      <c r="U20" s="7"/>
      <c r="V20" s="7"/>
      <c r="W20" s="7"/>
      <c r="X20" s="3">
        <f t="shared" si="6"/>
        <v>2</v>
      </c>
      <c r="Y20" s="7"/>
    </row>
    <row r="21" spans="1:25" x14ac:dyDescent="0.2">
      <c r="A21" s="7" t="str">
        <f t="shared" si="4"/>
        <v>Max Rittner</v>
      </c>
      <c r="B21" s="11"/>
      <c r="C21" s="7"/>
      <c r="D21" s="7"/>
      <c r="E21" s="7"/>
      <c r="F21" s="7">
        <v>2</v>
      </c>
      <c r="G21" s="7">
        <v>3</v>
      </c>
      <c r="H21" s="7">
        <v>3</v>
      </c>
      <c r="I21" s="7"/>
      <c r="J21" s="7">
        <v>2</v>
      </c>
      <c r="K21" s="7"/>
      <c r="L21" s="3">
        <f t="shared" si="5"/>
        <v>0</v>
      </c>
      <c r="M21" s="7"/>
      <c r="N21" s="11">
        <v>2</v>
      </c>
      <c r="O21" s="7"/>
      <c r="P21" s="7"/>
      <c r="Q21" s="7"/>
      <c r="R21" s="7">
        <v>1</v>
      </c>
      <c r="S21" s="7">
        <v>3</v>
      </c>
      <c r="T21" s="7">
        <v>1</v>
      </c>
      <c r="U21" s="7">
        <v>1</v>
      </c>
      <c r="V21" s="7">
        <v>1</v>
      </c>
      <c r="W21" s="7"/>
      <c r="X21" s="3">
        <f t="shared" si="6"/>
        <v>4</v>
      </c>
      <c r="Y21" s="7"/>
    </row>
    <row r="22" spans="1:25" x14ac:dyDescent="0.2">
      <c r="A22" s="7" t="str">
        <f t="shared" si="4"/>
        <v>Austin Souders</v>
      </c>
      <c r="B22" s="11">
        <v>2</v>
      </c>
      <c r="C22" s="7">
        <v>2</v>
      </c>
      <c r="D22" s="7"/>
      <c r="E22" s="7"/>
      <c r="F22" s="7">
        <v>3</v>
      </c>
      <c r="G22" s="7">
        <v>3</v>
      </c>
      <c r="H22" s="7">
        <v>1</v>
      </c>
      <c r="I22" s="7"/>
      <c r="J22" s="7"/>
      <c r="K22" s="7"/>
      <c r="L22" s="3">
        <f t="shared" si="5"/>
        <v>10</v>
      </c>
      <c r="M22" s="7"/>
      <c r="N22" s="11"/>
      <c r="O22" s="7">
        <v>1</v>
      </c>
      <c r="P22" s="7">
        <v>4</v>
      </c>
      <c r="Q22" s="7">
        <v>2</v>
      </c>
      <c r="R22" s="7">
        <v>2</v>
      </c>
      <c r="S22" s="7">
        <v>1</v>
      </c>
      <c r="T22" s="7"/>
      <c r="U22" s="7"/>
      <c r="V22" s="7">
        <v>1</v>
      </c>
      <c r="W22" s="7"/>
      <c r="X22" s="3">
        <f t="shared" si="6"/>
        <v>5</v>
      </c>
      <c r="Y22" s="7"/>
    </row>
    <row r="23" spans="1:25" x14ac:dyDescent="0.2">
      <c r="A23" s="7" t="str">
        <f t="shared" si="4"/>
        <v>Mike Umberger</v>
      </c>
      <c r="B23" s="11">
        <v>3</v>
      </c>
      <c r="C23" s="7"/>
      <c r="D23" s="7">
        <v>4</v>
      </c>
      <c r="E23" s="7"/>
      <c r="F23" s="7"/>
      <c r="G23" s="7">
        <v>11</v>
      </c>
      <c r="H23" s="7">
        <v>2</v>
      </c>
      <c r="I23" s="7">
        <v>1</v>
      </c>
      <c r="J23" s="7">
        <v>2</v>
      </c>
      <c r="K23" s="7"/>
      <c r="L23" s="3">
        <f t="shared" si="5"/>
        <v>6</v>
      </c>
      <c r="M23" s="7"/>
      <c r="N23" s="11">
        <v>2</v>
      </c>
      <c r="O23" s="7"/>
      <c r="P23" s="7">
        <v>4</v>
      </c>
      <c r="Q23" s="7">
        <v>1</v>
      </c>
      <c r="R23" s="7"/>
      <c r="S23" s="7">
        <v>10</v>
      </c>
      <c r="T23" s="7"/>
      <c r="U23" s="7"/>
      <c r="V23" s="7">
        <v>1</v>
      </c>
      <c r="W23" s="7"/>
      <c r="X23" s="3">
        <f t="shared" si="6"/>
        <v>5</v>
      </c>
      <c r="Y23" s="7"/>
    </row>
    <row r="24" spans="1:25" x14ac:dyDescent="0.2">
      <c r="A24" s="7" t="str">
        <f t="shared" si="4"/>
        <v>Tom Walsh</v>
      </c>
      <c r="B24" s="11"/>
      <c r="C24" s="7"/>
      <c r="D24" s="7"/>
      <c r="E24" s="7"/>
      <c r="F24" s="7"/>
      <c r="G24" s="7"/>
      <c r="H24" s="7"/>
      <c r="I24" s="7"/>
      <c r="J24" s="7"/>
      <c r="K24" s="7">
        <v>1</v>
      </c>
      <c r="L24" s="3">
        <f t="shared" si="5"/>
        <v>0</v>
      </c>
      <c r="M24" s="7"/>
      <c r="N24" s="11">
        <v>1</v>
      </c>
      <c r="O24" s="7"/>
      <c r="P24" s="7"/>
      <c r="Q24" s="7"/>
      <c r="R24" s="7">
        <v>1</v>
      </c>
      <c r="S24" s="7">
        <v>3</v>
      </c>
      <c r="T24" s="7">
        <v>1</v>
      </c>
      <c r="U24" s="7"/>
      <c r="V24" s="7"/>
      <c r="W24" s="7"/>
      <c r="X24" s="3">
        <f t="shared" si="6"/>
        <v>2</v>
      </c>
      <c r="Y24" s="7"/>
    </row>
    <row r="25" spans="1:25" x14ac:dyDescent="0.2">
      <c r="A25" s="7" t="str">
        <f>A11</f>
        <v>John Zhang</v>
      </c>
      <c r="B25" s="11">
        <v>3</v>
      </c>
      <c r="C25" s="7">
        <v>1</v>
      </c>
      <c r="D25" s="7"/>
      <c r="E25" s="7"/>
      <c r="F25" s="7"/>
      <c r="G25" s="7">
        <v>2</v>
      </c>
      <c r="H25" s="7">
        <v>3</v>
      </c>
      <c r="I25" s="7"/>
      <c r="J25" s="7">
        <v>4</v>
      </c>
      <c r="K25" s="7"/>
      <c r="L25" s="3">
        <f>(B25*2)+(C25*3)+E25</f>
        <v>9</v>
      </c>
      <c r="M25" s="7"/>
      <c r="N25" s="11">
        <v>2</v>
      </c>
      <c r="O25" s="7"/>
      <c r="P25" s="7"/>
      <c r="Q25" s="7"/>
      <c r="R25" s="7">
        <v>2</v>
      </c>
      <c r="S25" s="7"/>
      <c r="T25" s="7"/>
      <c r="U25" s="7"/>
      <c r="V25" s="7">
        <v>2</v>
      </c>
      <c r="W25" s="7"/>
      <c r="X25" s="3">
        <f>(N25*2)+(O25*3)+Q25</f>
        <v>4</v>
      </c>
      <c r="Y25" s="7"/>
    </row>
    <row r="26" spans="1:25" x14ac:dyDescent="0.2">
      <c r="A26" s="7">
        <f>A12</f>
        <v>0</v>
      </c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4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4">
        <f>(N26*2)+(O26*3)+Q26</f>
        <v>0</v>
      </c>
      <c r="Y26" s="7"/>
    </row>
    <row r="27" spans="1:25" ht="13.5" thickBot="1" x14ac:dyDescent="0.25">
      <c r="A27" s="7" t="s">
        <v>19</v>
      </c>
      <c r="B27" s="12">
        <f t="shared" ref="B27:L27" si="7">SUM(B17:B26)</f>
        <v>18</v>
      </c>
      <c r="C27" s="13">
        <f t="shared" si="7"/>
        <v>5</v>
      </c>
      <c r="D27" s="13">
        <f t="shared" si="7"/>
        <v>11</v>
      </c>
      <c r="E27" s="13">
        <f t="shared" si="7"/>
        <v>4</v>
      </c>
      <c r="F27" s="13">
        <f t="shared" si="7"/>
        <v>10</v>
      </c>
      <c r="G27" s="13">
        <f t="shared" si="7"/>
        <v>35</v>
      </c>
      <c r="H27" s="13">
        <f t="shared" si="7"/>
        <v>11</v>
      </c>
      <c r="I27" s="13">
        <f t="shared" si="7"/>
        <v>2</v>
      </c>
      <c r="J27" s="13">
        <f t="shared" si="7"/>
        <v>14</v>
      </c>
      <c r="K27" s="13">
        <f t="shared" si="7"/>
        <v>2</v>
      </c>
      <c r="L27" s="44">
        <f t="shared" si="7"/>
        <v>55</v>
      </c>
      <c r="M27" s="7"/>
      <c r="N27" s="12">
        <f t="shared" ref="N27:X27" si="8">SUM(N17:N26)</f>
        <v>19</v>
      </c>
      <c r="O27" s="13">
        <f t="shared" si="8"/>
        <v>2</v>
      </c>
      <c r="P27" s="13">
        <f t="shared" si="8"/>
        <v>10</v>
      </c>
      <c r="Q27" s="13">
        <f t="shared" si="8"/>
        <v>4</v>
      </c>
      <c r="R27" s="13">
        <f t="shared" si="8"/>
        <v>10</v>
      </c>
      <c r="S27" s="13">
        <f t="shared" si="8"/>
        <v>37</v>
      </c>
      <c r="T27" s="13">
        <f t="shared" si="8"/>
        <v>8</v>
      </c>
      <c r="U27" s="13">
        <f t="shared" si="8"/>
        <v>7</v>
      </c>
      <c r="V27" s="13">
        <f t="shared" si="8"/>
        <v>9</v>
      </c>
      <c r="W27" s="13">
        <f t="shared" si="8"/>
        <v>0</v>
      </c>
      <c r="X27" s="44">
        <f t="shared" si="8"/>
        <v>48</v>
      </c>
      <c r="Y27" s="7"/>
    </row>
    <row r="28" spans="1:25" x14ac:dyDescent="0.2">
      <c r="A28" s="7"/>
      <c r="B28" s="7"/>
      <c r="C28" s="7"/>
      <c r="D28" s="7"/>
      <c r="E28" s="14">
        <f>+E27/D27</f>
        <v>0.36363636363636365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0.4</v>
      </c>
      <c r="R28" s="14"/>
      <c r="S28" s="14"/>
      <c r="T28" s="14"/>
      <c r="U28" s="14"/>
      <c r="V28" s="7"/>
      <c r="W28" s="7"/>
      <c r="X28" s="7"/>
      <c r="Y28" s="7"/>
    </row>
    <row r="29" spans="1:25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5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25" x14ac:dyDescent="0.2">
      <c r="A31" s="7" t="str">
        <f t="shared" ref="A31:A38" si="9">+A3</f>
        <v>Matt Bibeau</v>
      </c>
      <c r="B31" s="11"/>
      <c r="C31" s="7"/>
      <c r="D31" s="7"/>
      <c r="E31" s="7"/>
      <c r="F31" s="7"/>
      <c r="G31" s="7"/>
      <c r="H31" s="7"/>
      <c r="I31" s="7"/>
      <c r="J31" s="7"/>
      <c r="K31" s="7">
        <v>1</v>
      </c>
      <c r="L31" s="38">
        <f t="shared" ref="L31:L38" si="10">(B31*2)+(C31*3)+E31</f>
        <v>0</v>
      </c>
      <c r="M31" s="7"/>
      <c r="N31" s="11">
        <v>4</v>
      </c>
      <c r="O31" s="7">
        <v>2</v>
      </c>
      <c r="P31" s="7">
        <v>6</v>
      </c>
      <c r="Q31" s="7">
        <v>4</v>
      </c>
      <c r="R31" s="7">
        <v>2</v>
      </c>
      <c r="S31" s="7">
        <v>14</v>
      </c>
      <c r="T31" s="7">
        <v>3</v>
      </c>
      <c r="U31" s="7">
        <v>2</v>
      </c>
      <c r="V31" s="7"/>
      <c r="W31" s="7"/>
      <c r="X31" s="38">
        <f t="shared" ref="X31:X38" si="11">(N31*2)+(O31*3)+Q31</f>
        <v>18</v>
      </c>
    </row>
    <row r="32" spans="1:25" x14ac:dyDescent="0.2">
      <c r="A32" s="7" t="str">
        <f t="shared" si="9"/>
        <v>Kevin Davila</v>
      </c>
      <c r="B32" s="11">
        <v>1</v>
      </c>
      <c r="C32" s="7"/>
      <c r="D32" s="7">
        <v>3</v>
      </c>
      <c r="E32" s="7">
        <v>1</v>
      </c>
      <c r="F32" s="7">
        <v>1</v>
      </c>
      <c r="G32" s="7">
        <v>9</v>
      </c>
      <c r="H32" s="7">
        <v>4</v>
      </c>
      <c r="I32" s="7">
        <v>2</v>
      </c>
      <c r="J32" s="7">
        <v>2</v>
      </c>
      <c r="K32" s="7"/>
      <c r="L32" s="3">
        <f t="shared" si="10"/>
        <v>3</v>
      </c>
      <c r="M32" s="7"/>
      <c r="N32" s="11"/>
      <c r="O32" s="7"/>
      <c r="P32" s="7"/>
      <c r="Q32" s="7"/>
      <c r="R32" s="7"/>
      <c r="S32" s="7"/>
      <c r="T32" s="7"/>
      <c r="U32" s="7"/>
      <c r="V32" s="7"/>
      <c r="W32" s="7">
        <v>1</v>
      </c>
      <c r="X32" s="3">
        <f t="shared" si="11"/>
        <v>0</v>
      </c>
    </row>
    <row r="33" spans="1:24" x14ac:dyDescent="0.2">
      <c r="A33" s="7" t="str">
        <f t="shared" si="9"/>
        <v>Steve Lawson</v>
      </c>
      <c r="B33" s="11"/>
      <c r="C33" s="7">
        <v>1</v>
      </c>
      <c r="D33" s="7"/>
      <c r="E33" s="7"/>
      <c r="F33" s="7">
        <v>1</v>
      </c>
      <c r="G33" s="7"/>
      <c r="H33" s="7">
        <v>1</v>
      </c>
      <c r="I33" s="7"/>
      <c r="J33" s="7">
        <v>1</v>
      </c>
      <c r="K33" s="7"/>
      <c r="L33" s="3">
        <f t="shared" si="10"/>
        <v>3</v>
      </c>
      <c r="M33" s="7"/>
      <c r="N33" s="11"/>
      <c r="O33" s="7"/>
      <c r="P33" s="7"/>
      <c r="Q33" s="7"/>
      <c r="R33" s="7"/>
      <c r="S33" s="7">
        <v>2</v>
      </c>
      <c r="T33" s="7"/>
      <c r="U33" s="7"/>
      <c r="V33" s="7">
        <v>2</v>
      </c>
      <c r="W33" s="7"/>
      <c r="X33" s="3">
        <f t="shared" si="11"/>
        <v>0</v>
      </c>
    </row>
    <row r="34" spans="1:24" x14ac:dyDescent="0.2">
      <c r="A34" s="7" t="str">
        <f t="shared" si="9"/>
        <v>Chris Logue</v>
      </c>
      <c r="B34" s="11"/>
      <c r="C34" s="7"/>
      <c r="D34" s="7"/>
      <c r="E34" s="7"/>
      <c r="F34" s="7"/>
      <c r="G34" s="7"/>
      <c r="H34" s="7"/>
      <c r="I34" s="7"/>
      <c r="J34" s="7"/>
      <c r="K34" s="7">
        <v>1</v>
      </c>
      <c r="L34" s="3">
        <f t="shared" si="10"/>
        <v>0</v>
      </c>
      <c r="M34" s="7"/>
      <c r="N34" s="11">
        <v>2</v>
      </c>
      <c r="O34" s="7"/>
      <c r="P34" s="7"/>
      <c r="Q34" s="7"/>
      <c r="R34" s="7"/>
      <c r="S34" s="7"/>
      <c r="T34" s="7">
        <v>2</v>
      </c>
      <c r="U34" s="7"/>
      <c r="V34" s="7">
        <v>1</v>
      </c>
      <c r="W34" s="7"/>
      <c r="X34" s="3">
        <f t="shared" si="11"/>
        <v>4</v>
      </c>
    </row>
    <row r="35" spans="1:24" x14ac:dyDescent="0.2">
      <c r="A35" s="7" t="str">
        <f t="shared" si="9"/>
        <v>Max Rittner</v>
      </c>
      <c r="B35" s="11">
        <v>4</v>
      </c>
      <c r="C35" s="7"/>
      <c r="D35" s="7">
        <v>2</v>
      </c>
      <c r="E35" s="7">
        <v>1</v>
      </c>
      <c r="F35" s="7"/>
      <c r="G35" s="7">
        <v>9</v>
      </c>
      <c r="H35" s="7">
        <v>2</v>
      </c>
      <c r="I35" s="7"/>
      <c r="J35" s="7">
        <v>4</v>
      </c>
      <c r="K35" s="7"/>
      <c r="L35" s="3">
        <f t="shared" si="10"/>
        <v>9</v>
      </c>
      <c r="M35" s="7"/>
      <c r="N35" s="11"/>
      <c r="O35" s="7"/>
      <c r="P35" s="7"/>
      <c r="Q35" s="7"/>
      <c r="R35" s="7">
        <v>3</v>
      </c>
      <c r="S35" s="7">
        <v>5</v>
      </c>
      <c r="T35" s="7"/>
      <c r="U35" s="7">
        <v>1</v>
      </c>
      <c r="V35" s="7">
        <v>2</v>
      </c>
      <c r="W35" s="7"/>
      <c r="X35" s="3">
        <f t="shared" si="11"/>
        <v>0</v>
      </c>
    </row>
    <row r="36" spans="1:24" x14ac:dyDescent="0.2">
      <c r="A36" s="7" t="str">
        <f t="shared" si="9"/>
        <v>Austin Souders</v>
      </c>
      <c r="B36" s="11">
        <v>2</v>
      </c>
      <c r="C36" s="7">
        <v>1</v>
      </c>
      <c r="D36" s="7">
        <v>1</v>
      </c>
      <c r="E36" s="7">
        <v>1</v>
      </c>
      <c r="F36" s="7"/>
      <c r="G36" s="7">
        <v>8</v>
      </c>
      <c r="H36" s="7">
        <v>1</v>
      </c>
      <c r="I36" s="7"/>
      <c r="J36" s="7">
        <v>2</v>
      </c>
      <c r="K36" s="7"/>
      <c r="L36" s="3">
        <f t="shared" si="10"/>
        <v>8</v>
      </c>
      <c r="M36" s="7"/>
      <c r="N36" s="11"/>
      <c r="O36" s="7"/>
      <c r="P36" s="7"/>
      <c r="Q36" s="7"/>
      <c r="R36" s="7"/>
      <c r="S36" s="7"/>
      <c r="T36" s="7"/>
      <c r="U36" s="7"/>
      <c r="V36" s="7"/>
      <c r="W36" s="7">
        <v>1</v>
      </c>
      <c r="X36" s="3">
        <f t="shared" si="11"/>
        <v>0</v>
      </c>
    </row>
    <row r="37" spans="1:24" x14ac:dyDescent="0.2">
      <c r="A37" s="7" t="str">
        <f t="shared" si="9"/>
        <v>Mike Umberger</v>
      </c>
      <c r="B37" s="11">
        <v>4</v>
      </c>
      <c r="C37" s="7"/>
      <c r="D37" s="7"/>
      <c r="E37" s="7"/>
      <c r="F37" s="7">
        <v>2</v>
      </c>
      <c r="G37" s="7">
        <v>7</v>
      </c>
      <c r="H37" s="7">
        <v>2</v>
      </c>
      <c r="I37" s="7">
        <v>2</v>
      </c>
      <c r="J37" s="7">
        <v>4</v>
      </c>
      <c r="K37" s="7"/>
      <c r="L37" s="3">
        <f t="shared" si="10"/>
        <v>8</v>
      </c>
      <c r="M37" s="7"/>
      <c r="N37" s="11">
        <v>1</v>
      </c>
      <c r="O37" s="7"/>
      <c r="P37" s="7">
        <v>4</v>
      </c>
      <c r="Q37" s="7"/>
      <c r="R37" s="7">
        <v>1</v>
      </c>
      <c r="S37" s="7">
        <v>11</v>
      </c>
      <c r="T37" s="7">
        <v>1</v>
      </c>
      <c r="U37" s="7">
        <v>2</v>
      </c>
      <c r="V37" s="7">
        <v>2</v>
      </c>
      <c r="W37" s="7"/>
      <c r="X37" s="3">
        <f t="shared" si="11"/>
        <v>2</v>
      </c>
    </row>
    <row r="38" spans="1:24" x14ac:dyDescent="0.2">
      <c r="A38" s="7" t="str">
        <f t="shared" si="9"/>
        <v>Tom Walsh</v>
      </c>
      <c r="B38" s="11"/>
      <c r="C38" s="7"/>
      <c r="D38" s="7"/>
      <c r="E38" s="7"/>
      <c r="F38" s="7"/>
      <c r="G38" s="7"/>
      <c r="H38" s="7"/>
      <c r="I38" s="7"/>
      <c r="J38" s="7"/>
      <c r="K38" s="7">
        <v>1</v>
      </c>
      <c r="L38" s="3">
        <f t="shared" si="10"/>
        <v>0</v>
      </c>
      <c r="M38" s="7"/>
      <c r="N38" s="11"/>
      <c r="O38" s="7"/>
      <c r="P38" s="7"/>
      <c r="Q38" s="7"/>
      <c r="R38" s="7"/>
      <c r="S38" s="7"/>
      <c r="T38" s="7"/>
      <c r="U38" s="7"/>
      <c r="V38" s="7"/>
      <c r="W38" s="7">
        <v>1</v>
      </c>
      <c r="X38" s="3">
        <f t="shared" si="11"/>
        <v>0</v>
      </c>
    </row>
    <row r="39" spans="1:24" x14ac:dyDescent="0.2">
      <c r="A39" s="7" t="str">
        <f>A11</f>
        <v>John Zhang</v>
      </c>
      <c r="B39" s="11">
        <v>2</v>
      </c>
      <c r="C39" s="7">
        <v>2</v>
      </c>
      <c r="D39" s="7">
        <v>1</v>
      </c>
      <c r="E39" s="7"/>
      <c r="F39" s="7"/>
      <c r="G39" s="7">
        <v>1</v>
      </c>
      <c r="H39" s="7"/>
      <c r="I39" s="7"/>
      <c r="J39" s="7">
        <v>1</v>
      </c>
      <c r="K39" s="7"/>
      <c r="L39" s="3">
        <f>(B39*2)+(C39*3)+E39</f>
        <v>10</v>
      </c>
      <c r="M39" s="7"/>
      <c r="N39" s="11">
        <v>1</v>
      </c>
      <c r="O39" s="7">
        <v>2</v>
      </c>
      <c r="P39" s="7">
        <v>2</v>
      </c>
      <c r="Q39" s="7">
        <v>2</v>
      </c>
      <c r="R39" s="7"/>
      <c r="S39" s="7">
        <v>2</v>
      </c>
      <c r="T39" s="7"/>
      <c r="U39" s="7"/>
      <c r="V39" s="7">
        <v>1</v>
      </c>
      <c r="W39" s="7"/>
      <c r="X39" s="3">
        <f>(N39*2)+(O39*3)+Q39</f>
        <v>10</v>
      </c>
    </row>
    <row r="40" spans="1:24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3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17">
        <f>(N40*2)+(O40*3)+Q40</f>
        <v>0</v>
      </c>
    </row>
    <row r="41" spans="1:24" ht="13.5" thickBot="1" x14ac:dyDescent="0.25">
      <c r="A41" s="7" t="s">
        <v>19</v>
      </c>
      <c r="B41" s="12">
        <f t="shared" ref="B41:L41" si="12">SUM(B31:B40)</f>
        <v>13</v>
      </c>
      <c r="C41" s="13">
        <f t="shared" si="12"/>
        <v>4</v>
      </c>
      <c r="D41" s="13">
        <f t="shared" si="12"/>
        <v>7</v>
      </c>
      <c r="E41" s="13">
        <f t="shared" si="12"/>
        <v>3</v>
      </c>
      <c r="F41" s="13">
        <f t="shared" si="12"/>
        <v>4</v>
      </c>
      <c r="G41" s="13">
        <f t="shared" si="12"/>
        <v>34</v>
      </c>
      <c r="H41" s="13">
        <f t="shared" si="12"/>
        <v>10</v>
      </c>
      <c r="I41" s="13">
        <f t="shared" si="12"/>
        <v>4</v>
      </c>
      <c r="J41" s="13">
        <f t="shared" si="12"/>
        <v>14</v>
      </c>
      <c r="K41" s="13">
        <f t="shared" si="12"/>
        <v>3</v>
      </c>
      <c r="L41" s="43">
        <f t="shared" si="12"/>
        <v>41</v>
      </c>
      <c r="M41" s="7"/>
      <c r="N41" s="12">
        <f t="shared" ref="N41:X41" si="13">SUM(N31:N40)</f>
        <v>8</v>
      </c>
      <c r="O41" s="13">
        <f t="shared" si="13"/>
        <v>4</v>
      </c>
      <c r="P41" s="13">
        <f t="shared" si="13"/>
        <v>12</v>
      </c>
      <c r="Q41" s="13">
        <f t="shared" si="13"/>
        <v>6</v>
      </c>
      <c r="R41" s="13">
        <f t="shared" si="13"/>
        <v>6</v>
      </c>
      <c r="S41" s="13">
        <f t="shared" si="13"/>
        <v>34</v>
      </c>
      <c r="T41" s="13">
        <f t="shared" si="13"/>
        <v>6</v>
      </c>
      <c r="U41" s="13">
        <f t="shared" si="13"/>
        <v>5</v>
      </c>
      <c r="V41" s="13">
        <f t="shared" si="13"/>
        <v>8</v>
      </c>
      <c r="W41" s="13">
        <f t="shared" si="13"/>
        <v>3</v>
      </c>
      <c r="X41" s="44">
        <f t="shared" si="13"/>
        <v>34</v>
      </c>
    </row>
    <row r="42" spans="1:24" x14ac:dyDescent="0.2">
      <c r="A42" s="7"/>
      <c r="B42" s="7"/>
      <c r="C42" s="7"/>
      <c r="D42" s="7"/>
      <c r="E42" s="14">
        <f>+E41/D41</f>
        <v>0.42857142857142855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0.5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8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 t="shared" ref="A45:A52" si="14">+A3</f>
        <v>Matt Bibeau</v>
      </c>
      <c r="B45" s="11">
        <v>4</v>
      </c>
      <c r="C45" s="7"/>
      <c r="D45" s="7">
        <v>5</v>
      </c>
      <c r="E45" s="7">
        <v>3</v>
      </c>
      <c r="F45" s="7">
        <v>3</v>
      </c>
      <c r="G45" s="7">
        <v>11</v>
      </c>
      <c r="H45" s="7">
        <v>2</v>
      </c>
      <c r="I45" s="7">
        <v>3</v>
      </c>
      <c r="J45" s="7">
        <v>1</v>
      </c>
      <c r="K45" s="7"/>
      <c r="L45" s="38">
        <f t="shared" ref="L45:L52" si="15">(B45*2)+(C45*3)+E45</f>
        <v>11</v>
      </c>
      <c r="M45" s="7"/>
      <c r="N45" s="11">
        <v>4</v>
      </c>
      <c r="O45" s="7">
        <v>3</v>
      </c>
      <c r="P45" s="7">
        <v>1</v>
      </c>
      <c r="Q45" s="7">
        <v>1</v>
      </c>
      <c r="R45" s="7">
        <v>4</v>
      </c>
      <c r="S45" s="7">
        <v>11</v>
      </c>
      <c r="T45" s="7">
        <v>5</v>
      </c>
      <c r="U45" s="7">
        <v>2</v>
      </c>
      <c r="V45" s="7">
        <v>2</v>
      </c>
      <c r="W45" s="7"/>
      <c r="X45" s="38">
        <f t="shared" ref="X45:X52" si="16">(N45*2)+(O45*3)+Q45</f>
        <v>18</v>
      </c>
    </row>
    <row r="46" spans="1:24" x14ac:dyDescent="0.2">
      <c r="A46" s="7" t="str">
        <f t="shared" si="14"/>
        <v>Kevin Davila</v>
      </c>
      <c r="B46" s="11"/>
      <c r="C46" s="7"/>
      <c r="D46" s="7"/>
      <c r="E46" s="7"/>
      <c r="F46" s="7"/>
      <c r="G46" s="7"/>
      <c r="H46" s="7"/>
      <c r="I46" s="7"/>
      <c r="J46" s="7"/>
      <c r="K46" s="7">
        <v>1</v>
      </c>
      <c r="L46" s="3">
        <f t="shared" si="15"/>
        <v>0</v>
      </c>
      <c r="M46" s="7"/>
      <c r="N46" s="11">
        <v>4</v>
      </c>
      <c r="O46" s="7"/>
      <c r="P46" s="7">
        <v>2</v>
      </c>
      <c r="Q46" s="7">
        <v>1</v>
      </c>
      <c r="R46" s="7">
        <v>2</v>
      </c>
      <c r="S46" s="7">
        <v>12</v>
      </c>
      <c r="T46" s="7">
        <v>2</v>
      </c>
      <c r="U46" s="7">
        <v>1</v>
      </c>
      <c r="V46" s="7">
        <v>1</v>
      </c>
      <c r="W46" s="7"/>
      <c r="X46" s="3">
        <f t="shared" si="16"/>
        <v>9</v>
      </c>
    </row>
    <row r="47" spans="1:24" x14ac:dyDescent="0.2">
      <c r="A47" s="7" t="str">
        <f t="shared" si="14"/>
        <v>Steve Lawson</v>
      </c>
      <c r="B47" s="11"/>
      <c r="C47" s="7"/>
      <c r="D47" s="7"/>
      <c r="E47" s="7"/>
      <c r="F47" s="7"/>
      <c r="G47" s="7">
        <v>3</v>
      </c>
      <c r="H47" s="7">
        <v>1</v>
      </c>
      <c r="I47" s="7"/>
      <c r="J47" s="7">
        <v>1</v>
      </c>
      <c r="K47" s="7"/>
      <c r="L47" s="3">
        <f t="shared" si="15"/>
        <v>0</v>
      </c>
      <c r="M47" s="7"/>
      <c r="N47" s="11"/>
      <c r="O47" s="7"/>
      <c r="P47" s="7"/>
      <c r="Q47" s="7"/>
      <c r="R47" s="7"/>
      <c r="S47" s="7"/>
      <c r="T47" s="7"/>
      <c r="U47" s="7"/>
      <c r="V47" s="7"/>
      <c r="W47" s="7">
        <v>1</v>
      </c>
      <c r="X47" s="3">
        <f t="shared" si="16"/>
        <v>0</v>
      </c>
    </row>
    <row r="48" spans="1:24" x14ac:dyDescent="0.2">
      <c r="A48" s="7" t="str">
        <f t="shared" si="14"/>
        <v>Chris Logue</v>
      </c>
      <c r="B48" s="11">
        <v>7</v>
      </c>
      <c r="C48" s="7"/>
      <c r="D48" s="7"/>
      <c r="E48" s="7"/>
      <c r="F48" s="7"/>
      <c r="G48" s="7">
        <v>6</v>
      </c>
      <c r="H48" s="7"/>
      <c r="I48" s="7"/>
      <c r="J48" s="7">
        <v>3</v>
      </c>
      <c r="K48" s="7"/>
      <c r="L48" s="3">
        <f t="shared" si="15"/>
        <v>14</v>
      </c>
      <c r="M48" s="7"/>
      <c r="N48" s="11"/>
      <c r="O48" s="7"/>
      <c r="P48" s="7"/>
      <c r="Q48" s="7"/>
      <c r="R48" s="7"/>
      <c r="S48" s="7"/>
      <c r="T48" s="7"/>
      <c r="U48" s="7"/>
      <c r="V48" s="7"/>
      <c r="W48" s="7">
        <v>1</v>
      </c>
      <c r="X48" s="3">
        <f t="shared" si="16"/>
        <v>0</v>
      </c>
    </row>
    <row r="49" spans="1:25" x14ac:dyDescent="0.2">
      <c r="A49" s="7" t="str">
        <f t="shared" si="14"/>
        <v>Max Rittner</v>
      </c>
      <c r="B49" s="11"/>
      <c r="C49" s="7"/>
      <c r="D49" s="7"/>
      <c r="E49" s="7"/>
      <c r="F49" s="7"/>
      <c r="G49" s="7"/>
      <c r="H49" s="7"/>
      <c r="I49" s="7"/>
      <c r="J49" s="7"/>
      <c r="K49" s="7">
        <v>1</v>
      </c>
      <c r="L49" s="3">
        <f t="shared" si="15"/>
        <v>0</v>
      </c>
      <c r="M49" s="7"/>
      <c r="N49" s="11"/>
      <c r="O49" s="7">
        <v>1</v>
      </c>
      <c r="P49" s="7"/>
      <c r="Q49" s="7"/>
      <c r="R49" s="7">
        <v>5</v>
      </c>
      <c r="S49" s="7">
        <v>7</v>
      </c>
      <c r="T49" s="7"/>
      <c r="U49" s="7">
        <v>1</v>
      </c>
      <c r="V49" s="7">
        <v>3</v>
      </c>
      <c r="W49" s="7"/>
      <c r="X49" s="3">
        <f t="shared" si="16"/>
        <v>3</v>
      </c>
    </row>
    <row r="50" spans="1:25" x14ac:dyDescent="0.2">
      <c r="A50" s="7" t="str">
        <f t="shared" si="14"/>
        <v>Austin Souders</v>
      </c>
      <c r="B50" s="11">
        <v>2</v>
      </c>
      <c r="C50" s="7">
        <v>4</v>
      </c>
      <c r="D50" s="7"/>
      <c r="E50" s="7"/>
      <c r="F50" s="7">
        <v>2</v>
      </c>
      <c r="G50" s="7">
        <v>2</v>
      </c>
      <c r="H50" s="7">
        <v>2</v>
      </c>
      <c r="I50" s="7">
        <v>1</v>
      </c>
      <c r="J50" s="7">
        <v>1</v>
      </c>
      <c r="K50" s="7"/>
      <c r="L50" s="3">
        <f t="shared" si="15"/>
        <v>16</v>
      </c>
      <c r="M50" s="7"/>
      <c r="N50" s="11">
        <v>2</v>
      </c>
      <c r="O50" s="7"/>
      <c r="P50" s="7"/>
      <c r="Q50" s="7"/>
      <c r="R50" s="7">
        <v>2</v>
      </c>
      <c r="S50" s="7">
        <v>1</v>
      </c>
      <c r="T50" s="7"/>
      <c r="U50" s="7"/>
      <c r="V50" s="7">
        <v>2</v>
      </c>
      <c r="W50" s="7"/>
      <c r="X50" s="3">
        <f t="shared" si="16"/>
        <v>4</v>
      </c>
    </row>
    <row r="51" spans="1:25" x14ac:dyDescent="0.2">
      <c r="A51" s="7" t="str">
        <f t="shared" si="14"/>
        <v>Mike Umberger</v>
      </c>
      <c r="B51" s="11"/>
      <c r="C51" s="7"/>
      <c r="D51" s="7">
        <v>8</v>
      </c>
      <c r="E51" s="7">
        <v>1</v>
      </c>
      <c r="F51" s="7"/>
      <c r="G51" s="7">
        <v>11</v>
      </c>
      <c r="H51" s="7"/>
      <c r="I51" s="7"/>
      <c r="J51" s="7">
        <v>2</v>
      </c>
      <c r="K51" s="7"/>
      <c r="L51" s="3">
        <f t="shared" si="15"/>
        <v>1</v>
      </c>
      <c r="M51" s="7"/>
      <c r="N51" s="11">
        <v>2</v>
      </c>
      <c r="O51" s="7"/>
      <c r="P51" s="7">
        <v>2</v>
      </c>
      <c r="Q51" s="7">
        <v>1</v>
      </c>
      <c r="R51" s="7">
        <v>6</v>
      </c>
      <c r="S51" s="7">
        <v>9</v>
      </c>
      <c r="T51" s="7">
        <v>1</v>
      </c>
      <c r="U51" s="7"/>
      <c r="V51" s="7">
        <v>1</v>
      </c>
      <c r="W51" s="7"/>
      <c r="X51" s="3">
        <f t="shared" si="16"/>
        <v>5</v>
      </c>
    </row>
    <row r="52" spans="1:25" x14ac:dyDescent="0.2">
      <c r="A52" s="7" t="str">
        <f t="shared" si="14"/>
        <v>Tom Walsh</v>
      </c>
      <c r="B52" s="11"/>
      <c r="C52" s="7"/>
      <c r="D52" s="7"/>
      <c r="E52" s="7"/>
      <c r="F52" s="7"/>
      <c r="G52" s="7"/>
      <c r="H52" s="7"/>
      <c r="I52" s="7"/>
      <c r="J52" s="7"/>
      <c r="K52" s="7">
        <v>1</v>
      </c>
      <c r="L52" s="3">
        <f t="shared" si="15"/>
        <v>0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>
        <v>1</v>
      </c>
      <c r="X52" s="3">
        <f t="shared" si="16"/>
        <v>0</v>
      </c>
    </row>
    <row r="53" spans="1:25" x14ac:dyDescent="0.2">
      <c r="A53" s="7" t="str">
        <f>A11</f>
        <v>John Zhang</v>
      </c>
      <c r="B53" s="11">
        <v>3</v>
      </c>
      <c r="C53" s="7">
        <v>2</v>
      </c>
      <c r="D53" s="7"/>
      <c r="E53" s="7"/>
      <c r="F53" s="7">
        <v>1</v>
      </c>
      <c r="G53" s="7">
        <v>3</v>
      </c>
      <c r="H53" s="7">
        <v>2</v>
      </c>
      <c r="I53" s="7"/>
      <c r="J53" s="7">
        <v>2</v>
      </c>
      <c r="K53" s="7"/>
      <c r="L53" s="3">
        <f>(B53*2)+(C53*3)+E53</f>
        <v>12</v>
      </c>
      <c r="M53" s="7"/>
      <c r="N53" s="11">
        <v>5</v>
      </c>
      <c r="O53" s="7">
        <v>5</v>
      </c>
      <c r="P53" s="7"/>
      <c r="Q53" s="7"/>
      <c r="R53" s="7">
        <v>2</v>
      </c>
      <c r="S53" s="7">
        <v>3</v>
      </c>
      <c r="T53" s="7">
        <v>3</v>
      </c>
      <c r="U53" s="7"/>
      <c r="V53" s="7">
        <v>1</v>
      </c>
      <c r="W53" s="7"/>
      <c r="X53" s="3">
        <f>(N53*2)+(O53*3)+Q53</f>
        <v>25</v>
      </c>
    </row>
    <row r="54" spans="1:25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82">
        <f>(B54*2)+(C54*3)+E54</f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17">
        <f>(N54*2)+(O54*3)+Q54</f>
        <v>0</v>
      </c>
    </row>
    <row r="55" spans="1:25" ht="13.5" thickBot="1" x14ac:dyDescent="0.25">
      <c r="A55" s="7" t="s">
        <v>19</v>
      </c>
      <c r="B55" s="12">
        <f t="shared" ref="B55:L55" si="17">SUM(B45:B54)</f>
        <v>16</v>
      </c>
      <c r="C55" s="13">
        <f t="shared" si="17"/>
        <v>6</v>
      </c>
      <c r="D55" s="13">
        <f t="shared" si="17"/>
        <v>13</v>
      </c>
      <c r="E55" s="13">
        <f t="shared" si="17"/>
        <v>4</v>
      </c>
      <c r="F55" s="13">
        <f t="shared" si="17"/>
        <v>6</v>
      </c>
      <c r="G55" s="13">
        <f t="shared" si="17"/>
        <v>36</v>
      </c>
      <c r="H55" s="13">
        <f t="shared" si="17"/>
        <v>7</v>
      </c>
      <c r="I55" s="13">
        <f t="shared" si="17"/>
        <v>4</v>
      </c>
      <c r="J55" s="13">
        <f t="shared" si="17"/>
        <v>10</v>
      </c>
      <c r="K55" s="13">
        <f t="shared" si="17"/>
        <v>3</v>
      </c>
      <c r="L55" s="44">
        <f t="shared" si="17"/>
        <v>54</v>
      </c>
      <c r="M55" s="7"/>
      <c r="N55" s="12">
        <f t="shared" ref="N55:X55" si="18">SUM(N45:N54)</f>
        <v>17</v>
      </c>
      <c r="O55" s="13">
        <f t="shared" si="18"/>
        <v>9</v>
      </c>
      <c r="P55" s="13">
        <f t="shared" si="18"/>
        <v>5</v>
      </c>
      <c r="Q55" s="13">
        <f t="shared" si="18"/>
        <v>3</v>
      </c>
      <c r="R55" s="13">
        <f t="shared" si="18"/>
        <v>21</v>
      </c>
      <c r="S55" s="13">
        <f t="shared" si="18"/>
        <v>43</v>
      </c>
      <c r="T55" s="13">
        <f t="shared" si="18"/>
        <v>11</v>
      </c>
      <c r="U55" s="13">
        <f t="shared" si="18"/>
        <v>4</v>
      </c>
      <c r="V55" s="13">
        <f t="shared" si="18"/>
        <v>10</v>
      </c>
      <c r="W55" s="13">
        <f t="shared" si="18"/>
        <v>3</v>
      </c>
      <c r="X55" s="44">
        <f t="shared" si="18"/>
        <v>64</v>
      </c>
    </row>
    <row r="56" spans="1:25" x14ac:dyDescent="0.2">
      <c r="A56" s="7"/>
      <c r="B56" s="7"/>
      <c r="C56" s="7"/>
      <c r="D56" s="7"/>
      <c r="E56" s="14">
        <f>+E55/D55</f>
        <v>0.30769230769230771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0.6</v>
      </c>
      <c r="R56" s="14"/>
      <c r="S56" s="14"/>
      <c r="T56" s="14"/>
      <c r="U56" s="14"/>
      <c r="V56" s="7"/>
      <c r="W56" s="7"/>
    </row>
    <row r="57" spans="1:25" ht="12.75" customHeight="1" thickBot="1" x14ac:dyDescent="0.25">
      <c r="B57" s="6" t="s">
        <v>77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10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</row>
    <row r="58" spans="1:25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5" x14ac:dyDescent="0.2">
      <c r="A59" s="7" t="str">
        <f t="shared" ref="A59:A66" si="19">+A3</f>
        <v>Matt Bibeau</v>
      </c>
      <c r="B59" s="11">
        <v>2</v>
      </c>
      <c r="C59" s="7">
        <v>1</v>
      </c>
      <c r="D59" s="7"/>
      <c r="E59" s="7"/>
      <c r="F59" s="7">
        <v>3</v>
      </c>
      <c r="G59" s="7">
        <v>17</v>
      </c>
      <c r="H59" s="7">
        <v>1</v>
      </c>
      <c r="I59" s="7"/>
      <c r="J59" s="7"/>
      <c r="K59" s="7"/>
      <c r="L59" s="38">
        <f t="shared" ref="L59:L66" si="20">(B59*2)+(C59*3)+E59</f>
        <v>7</v>
      </c>
      <c r="M59" s="7"/>
      <c r="N59" s="11">
        <v>4</v>
      </c>
      <c r="O59" s="7"/>
      <c r="P59" s="7">
        <v>1</v>
      </c>
      <c r="Q59" s="7"/>
      <c r="R59" s="7">
        <v>5</v>
      </c>
      <c r="S59" s="7">
        <v>13</v>
      </c>
      <c r="T59" s="7">
        <v>2</v>
      </c>
      <c r="U59" s="7"/>
      <c r="V59" s="7">
        <v>1</v>
      </c>
      <c r="W59" s="7"/>
      <c r="X59" s="38">
        <f t="shared" ref="X59:X68" si="21">(N59*2)+(O59*3)+Q59</f>
        <v>8</v>
      </c>
    </row>
    <row r="60" spans="1:25" x14ac:dyDescent="0.2">
      <c r="A60" s="7" t="str">
        <f t="shared" si="19"/>
        <v>Kevin Davila</v>
      </c>
      <c r="B60" s="11">
        <v>1</v>
      </c>
      <c r="C60" s="7"/>
      <c r="D60" s="7">
        <v>3</v>
      </c>
      <c r="E60" s="7">
        <v>3</v>
      </c>
      <c r="F60" s="7">
        <v>2</v>
      </c>
      <c r="G60" s="7">
        <v>4</v>
      </c>
      <c r="H60" s="7">
        <v>3</v>
      </c>
      <c r="I60" s="7">
        <v>1</v>
      </c>
      <c r="J60" s="7">
        <v>1</v>
      </c>
      <c r="K60" s="7"/>
      <c r="L60" s="3">
        <f t="shared" si="20"/>
        <v>5</v>
      </c>
      <c r="M60" s="7"/>
      <c r="N60" s="11">
        <v>3</v>
      </c>
      <c r="O60" s="7"/>
      <c r="P60" s="7">
        <v>3</v>
      </c>
      <c r="Q60" s="7">
        <v>1</v>
      </c>
      <c r="R60" s="7">
        <v>3</v>
      </c>
      <c r="S60" s="7">
        <v>6</v>
      </c>
      <c r="T60" s="7">
        <v>5</v>
      </c>
      <c r="U60" s="7"/>
      <c r="V60" s="7">
        <v>4</v>
      </c>
      <c r="W60" s="7"/>
      <c r="X60" s="3">
        <f t="shared" si="21"/>
        <v>7</v>
      </c>
    </row>
    <row r="61" spans="1:25" x14ac:dyDescent="0.2">
      <c r="A61" s="7" t="str">
        <f t="shared" si="19"/>
        <v>Steve Lawson</v>
      </c>
      <c r="B61" s="11"/>
      <c r="C61" s="7"/>
      <c r="D61" s="7"/>
      <c r="E61" s="7"/>
      <c r="F61" s="7"/>
      <c r="G61" s="7"/>
      <c r="H61" s="7"/>
      <c r="I61" s="7"/>
      <c r="J61" s="7"/>
      <c r="K61" s="7">
        <v>1</v>
      </c>
      <c r="L61" s="3">
        <f t="shared" si="20"/>
        <v>0</v>
      </c>
      <c r="M61" s="7"/>
      <c r="N61" s="11"/>
      <c r="O61" s="7"/>
      <c r="P61" s="7"/>
      <c r="Q61" s="7"/>
      <c r="R61" s="7"/>
      <c r="S61" s="7"/>
      <c r="T61" s="7"/>
      <c r="U61" s="7"/>
      <c r="V61" s="7"/>
      <c r="W61" s="7">
        <v>1</v>
      </c>
      <c r="X61" s="3">
        <f t="shared" si="21"/>
        <v>0</v>
      </c>
    </row>
    <row r="62" spans="1:25" x14ac:dyDescent="0.2">
      <c r="A62" s="7" t="str">
        <f t="shared" si="19"/>
        <v>Chris Logue</v>
      </c>
      <c r="B62" s="11">
        <v>1</v>
      </c>
      <c r="C62" s="7">
        <v>3</v>
      </c>
      <c r="D62" s="7"/>
      <c r="E62" s="7"/>
      <c r="F62" s="7">
        <v>1</v>
      </c>
      <c r="G62" s="7">
        <v>4</v>
      </c>
      <c r="H62" s="7"/>
      <c r="I62" s="7"/>
      <c r="J62" s="7">
        <v>3</v>
      </c>
      <c r="K62" s="7"/>
      <c r="L62" s="3">
        <f t="shared" si="20"/>
        <v>11</v>
      </c>
      <c r="M62" s="7"/>
      <c r="N62" s="11">
        <v>3</v>
      </c>
      <c r="O62" s="7"/>
      <c r="P62" s="7">
        <v>7</v>
      </c>
      <c r="Q62" s="7">
        <v>3</v>
      </c>
      <c r="R62" s="7">
        <v>1</v>
      </c>
      <c r="S62" s="7">
        <v>8</v>
      </c>
      <c r="T62" s="7">
        <v>3</v>
      </c>
      <c r="U62" s="7"/>
      <c r="V62" s="7">
        <v>1</v>
      </c>
      <c r="W62" s="7"/>
      <c r="X62" s="3">
        <f t="shared" si="21"/>
        <v>9</v>
      </c>
    </row>
    <row r="63" spans="1:25" x14ac:dyDescent="0.2">
      <c r="A63" s="7" t="str">
        <f t="shared" si="19"/>
        <v>Max Rittner</v>
      </c>
      <c r="B63" s="11"/>
      <c r="C63" s="7">
        <v>1</v>
      </c>
      <c r="D63" s="7"/>
      <c r="E63" s="7"/>
      <c r="F63" s="7">
        <v>1</v>
      </c>
      <c r="G63" s="7">
        <v>3</v>
      </c>
      <c r="H63" s="7">
        <v>1</v>
      </c>
      <c r="I63" s="7">
        <v>1</v>
      </c>
      <c r="J63" s="7"/>
      <c r="K63" s="7"/>
      <c r="L63" s="3">
        <f t="shared" si="20"/>
        <v>3</v>
      </c>
      <c r="M63" s="7"/>
      <c r="N63" s="11"/>
      <c r="O63" s="7">
        <v>1</v>
      </c>
      <c r="P63" s="7">
        <v>2</v>
      </c>
      <c r="Q63" s="7"/>
      <c r="R63" s="7">
        <v>4</v>
      </c>
      <c r="S63" s="7">
        <v>9</v>
      </c>
      <c r="T63" s="7">
        <v>1</v>
      </c>
      <c r="U63" s="7">
        <v>1</v>
      </c>
      <c r="V63" s="7">
        <v>2</v>
      </c>
      <c r="W63" s="7"/>
      <c r="X63" s="3">
        <f t="shared" si="21"/>
        <v>3</v>
      </c>
    </row>
    <row r="64" spans="1:25" x14ac:dyDescent="0.2">
      <c r="A64" s="7" t="str">
        <f t="shared" si="19"/>
        <v>Austin Souders</v>
      </c>
      <c r="B64" s="11">
        <v>1</v>
      </c>
      <c r="C64" s="7"/>
      <c r="D64" s="7"/>
      <c r="E64" s="7"/>
      <c r="F64" s="7">
        <v>3</v>
      </c>
      <c r="G64" s="7">
        <v>4</v>
      </c>
      <c r="H64" s="7"/>
      <c r="I64" s="7">
        <v>1</v>
      </c>
      <c r="J64" s="7">
        <v>1</v>
      </c>
      <c r="K64" s="7"/>
      <c r="L64" s="3">
        <f t="shared" si="20"/>
        <v>2</v>
      </c>
      <c r="M64" s="7"/>
      <c r="N64" s="11">
        <v>4</v>
      </c>
      <c r="O64" s="7">
        <v>1</v>
      </c>
      <c r="P64" s="7">
        <v>1</v>
      </c>
      <c r="Q64" s="7">
        <v>1</v>
      </c>
      <c r="R64" s="7"/>
      <c r="S64" s="7">
        <v>1</v>
      </c>
      <c r="T64" s="7">
        <v>2</v>
      </c>
      <c r="U64" s="7"/>
      <c r="V64" s="7">
        <v>2</v>
      </c>
      <c r="W64" s="7"/>
      <c r="X64" s="3">
        <f t="shared" si="21"/>
        <v>12</v>
      </c>
    </row>
    <row r="65" spans="1:25" x14ac:dyDescent="0.2">
      <c r="A65" s="7" t="str">
        <f t="shared" si="19"/>
        <v>Mike Umberger</v>
      </c>
      <c r="B65" s="11">
        <v>2</v>
      </c>
      <c r="C65" s="7"/>
      <c r="D65" s="7">
        <v>2</v>
      </c>
      <c r="E65" s="7">
        <v>1</v>
      </c>
      <c r="F65" s="7">
        <v>1</v>
      </c>
      <c r="G65" s="7">
        <v>9</v>
      </c>
      <c r="H65" s="7">
        <v>2</v>
      </c>
      <c r="I65" s="7">
        <v>1</v>
      </c>
      <c r="J65" s="7">
        <v>2</v>
      </c>
      <c r="K65" s="7"/>
      <c r="L65" s="3">
        <f t="shared" si="20"/>
        <v>5</v>
      </c>
      <c r="M65" s="7"/>
      <c r="N65" s="11"/>
      <c r="O65" s="7"/>
      <c r="P65" s="7"/>
      <c r="Q65" s="7"/>
      <c r="R65" s="7"/>
      <c r="S65" s="7"/>
      <c r="T65" s="7"/>
      <c r="U65" s="7"/>
      <c r="V65" s="7"/>
      <c r="W65" s="7">
        <v>1</v>
      </c>
      <c r="X65" s="3">
        <f t="shared" si="21"/>
        <v>0</v>
      </c>
    </row>
    <row r="66" spans="1:25" x14ac:dyDescent="0.2">
      <c r="A66" s="7" t="str">
        <f t="shared" si="19"/>
        <v>Tom Walsh</v>
      </c>
      <c r="B66" s="11">
        <v>3</v>
      </c>
      <c r="C66" s="7"/>
      <c r="D66" s="7"/>
      <c r="E66" s="7"/>
      <c r="F66" s="7">
        <v>1</v>
      </c>
      <c r="G66" s="7">
        <v>2</v>
      </c>
      <c r="H66" s="7"/>
      <c r="I66" s="7"/>
      <c r="J66" s="7"/>
      <c r="K66" s="7"/>
      <c r="L66" s="3">
        <f t="shared" si="20"/>
        <v>6</v>
      </c>
      <c r="M66" s="7"/>
      <c r="N66" s="11">
        <v>1</v>
      </c>
      <c r="O66" s="7"/>
      <c r="P66" s="7">
        <v>2</v>
      </c>
      <c r="Q66" s="7">
        <v>1</v>
      </c>
      <c r="R66" s="7"/>
      <c r="S66" s="7">
        <v>5</v>
      </c>
      <c r="T66" s="7">
        <v>1</v>
      </c>
      <c r="U66" s="7"/>
      <c r="V66" s="7"/>
      <c r="W66" s="7"/>
      <c r="X66" s="3">
        <f t="shared" si="21"/>
        <v>3</v>
      </c>
    </row>
    <row r="67" spans="1:25" x14ac:dyDescent="0.2">
      <c r="A67" s="7" t="str">
        <f>A11</f>
        <v>John Zhang</v>
      </c>
      <c r="B67" s="11">
        <v>3</v>
      </c>
      <c r="C67" s="7">
        <v>3</v>
      </c>
      <c r="D67" s="7"/>
      <c r="E67" s="7"/>
      <c r="F67" s="7">
        <v>2</v>
      </c>
      <c r="G67" s="7">
        <v>1</v>
      </c>
      <c r="H67" s="7"/>
      <c r="I67" s="7"/>
      <c r="J67" s="7">
        <v>1</v>
      </c>
      <c r="K67" s="7"/>
      <c r="L67" s="3">
        <f>(B67*2)+(C67*3)+E67</f>
        <v>15</v>
      </c>
      <c r="M67" s="7"/>
      <c r="N67" s="11"/>
      <c r="O67" s="7"/>
      <c r="P67" s="7"/>
      <c r="Q67" s="7"/>
      <c r="R67" s="7"/>
      <c r="S67" s="7"/>
      <c r="T67" s="7"/>
      <c r="U67" s="7"/>
      <c r="V67" s="7"/>
      <c r="W67" s="7">
        <v>1</v>
      </c>
      <c r="X67" s="3">
        <f t="shared" si="21"/>
        <v>0</v>
      </c>
    </row>
    <row r="68" spans="1:25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4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17">
        <f t="shared" si="21"/>
        <v>0</v>
      </c>
    </row>
    <row r="69" spans="1:25" ht="13.5" thickBot="1" x14ac:dyDescent="0.25">
      <c r="A69" s="7" t="s">
        <v>19</v>
      </c>
      <c r="B69" s="12">
        <f t="shared" ref="B69:L69" si="22">SUM(B59:B68)</f>
        <v>13</v>
      </c>
      <c r="C69" s="13">
        <f t="shared" si="22"/>
        <v>8</v>
      </c>
      <c r="D69" s="13">
        <f t="shared" si="22"/>
        <v>5</v>
      </c>
      <c r="E69" s="13">
        <f t="shared" si="22"/>
        <v>4</v>
      </c>
      <c r="F69" s="13">
        <f t="shared" si="22"/>
        <v>14</v>
      </c>
      <c r="G69" s="13">
        <f t="shared" si="22"/>
        <v>44</v>
      </c>
      <c r="H69" s="13">
        <f t="shared" si="22"/>
        <v>7</v>
      </c>
      <c r="I69" s="13">
        <f t="shared" si="22"/>
        <v>4</v>
      </c>
      <c r="J69" s="13">
        <f t="shared" si="22"/>
        <v>8</v>
      </c>
      <c r="K69" s="13">
        <f t="shared" si="22"/>
        <v>1</v>
      </c>
      <c r="L69" s="44">
        <f t="shared" si="22"/>
        <v>54</v>
      </c>
      <c r="M69" s="7"/>
      <c r="N69" s="12">
        <f t="shared" ref="N69:X69" si="23">SUM(N59:N68)</f>
        <v>15</v>
      </c>
      <c r="O69" s="13">
        <f t="shared" si="23"/>
        <v>2</v>
      </c>
      <c r="P69" s="13">
        <f t="shared" si="23"/>
        <v>16</v>
      </c>
      <c r="Q69" s="13">
        <f t="shared" si="23"/>
        <v>6</v>
      </c>
      <c r="R69" s="13">
        <f t="shared" si="23"/>
        <v>13</v>
      </c>
      <c r="S69" s="13">
        <f t="shared" si="23"/>
        <v>42</v>
      </c>
      <c r="T69" s="13">
        <f t="shared" si="23"/>
        <v>14</v>
      </c>
      <c r="U69" s="13">
        <f t="shared" si="23"/>
        <v>1</v>
      </c>
      <c r="V69" s="13">
        <f t="shared" si="23"/>
        <v>10</v>
      </c>
      <c r="W69" s="13">
        <f t="shared" si="23"/>
        <v>3</v>
      </c>
      <c r="X69" s="44">
        <f t="shared" si="23"/>
        <v>42</v>
      </c>
      <c r="Y69" s="7"/>
    </row>
    <row r="70" spans="1:25" x14ac:dyDescent="0.2">
      <c r="A70" s="7"/>
      <c r="B70" s="7"/>
      <c r="C70" s="7"/>
      <c r="D70" s="7"/>
      <c r="E70" s="14">
        <f>+E69/D69</f>
        <v>0.8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0.375</v>
      </c>
      <c r="R70" s="14"/>
      <c r="S70" s="14"/>
      <c r="T70" s="14"/>
      <c r="U70" s="14"/>
      <c r="V70" s="7"/>
      <c r="W70" s="7"/>
      <c r="X70" s="7"/>
      <c r="Y70" s="7"/>
    </row>
    <row r="71" spans="1:25" ht="12.75" customHeight="1" thickBot="1" x14ac:dyDescent="0.25">
      <c r="B71" s="6" t="s">
        <v>79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12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</row>
    <row r="72" spans="1:25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5" x14ac:dyDescent="0.2">
      <c r="A73" s="7" t="str">
        <f>A3</f>
        <v>Matt Bibeau</v>
      </c>
      <c r="B73" s="11">
        <v>3</v>
      </c>
      <c r="C73" s="7">
        <v>3</v>
      </c>
      <c r="D73" s="7">
        <v>7</v>
      </c>
      <c r="E73" s="7">
        <v>2</v>
      </c>
      <c r="F73" s="7">
        <v>4</v>
      </c>
      <c r="G73" s="7">
        <v>7</v>
      </c>
      <c r="H73" s="7">
        <v>1</v>
      </c>
      <c r="I73" s="7">
        <v>5</v>
      </c>
      <c r="J73" s="7"/>
      <c r="K73" s="7"/>
      <c r="L73" s="38">
        <f t="shared" ref="L73:L80" si="24">(B73*2)+(C73*3)+E73</f>
        <v>17</v>
      </c>
      <c r="M73" s="7"/>
      <c r="N73" s="11">
        <v>4</v>
      </c>
      <c r="O73" s="7">
        <v>2</v>
      </c>
      <c r="P73" s="7">
        <v>4</v>
      </c>
      <c r="Q73" s="7">
        <v>3</v>
      </c>
      <c r="R73" s="7">
        <v>1</v>
      </c>
      <c r="S73" s="7">
        <v>7</v>
      </c>
      <c r="T73" s="7">
        <v>2</v>
      </c>
      <c r="U73" s="7">
        <v>1</v>
      </c>
      <c r="V73" s="7"/>
      <c r="W73" s="7"/>
      <c r="X73" s="38">
        <f t="shared" ref="X73:X80" si="25">(N73*2)+(O73*3)+Q73</f>
        <v>17</v>
      </c>
    </row>
    <row r="74" spans="1:25" x14ac:dyDescent="0.2">
      <c r="A74" s="7" t="str">
        <f t="shared" ref="A74:A82" si="26">A4</f>
        <v>Kevin Davila</v>
      </c>
      <c r="B74" s="11"/>
      <c r="C74" s="7"/>
      <c r="D74" s="7">
        <v>5</v>
      </c>
      <c r="E74" s="7">
        <v>4</v>
      </c>
      <c r="F74" s="7">
        <v>1</v>
      </c>
      <c r="G74" s="7">
        <v>6</v>
      </c>
      <c r="H74" s="7"/>
      <c r="I74" s="7">
        <v>4</v>
      </c>
      <c r="J74" s="7">
        <v>4</v>
      </c>
      <c r="K74" s="7"/>
      <c r="L74" s="3">
        <f t="shared" si="24"/>
        <v>4</v>
      </c>
      <c r="M74" s="7"/>
      <c r="N74" s="11">
        <v>2</v>
      </c>
      <c r="O74" s="7">
        <v>3</v>
      </c>
      <c r="P74" s="7"/>
      <c r="Q74" s="7"/>
      <c r="R74" s="7"/>
      <c r="S74" s="7">
        <v>9</v>
      </c>
      <c r="T74" s="7">
        <v>1</v>
      </c>
      <c r="U74" s="7">
        <v>1</v>
      </c>
      <c r="V74" s="7">
        <v>4</v>
      </c>
      <c r="W74" s="7"/>
      <c r="X74" s="3">
        <f t="shared" si="25"/>
        <v>13</v>
      </c>
    </row>
    <row r="75" spans="1:25" x14ac:dyDescent="0.2">
      <c r="A75" s="7" t="str">
        <f t="shared" si="26"/>
        <v>Steve Lawson</v>
      </c>
      <c r="B75" s="11">
        <v>2</v>
      </c>
      <c r="C75" s="7"/>
      <c r="D75" s="7"/>
      <c r="E75" s="7"/>
      <c r="F75" s="7"/>
      <c r="G75" s="7"/>
      <c r="H75" s="7"/>
      <c r="I75" s="7"/>
      <c r="J75" s="7">
        <v>1</v>
      </c>
      <c r="K75" s="7"/>
      <c r="L75" s="3">
        <f t="shared" si="24"/>
        <v>4</v>
      </c>
      <c r="M75" s="7"/>
      <c r="N75" s="11"/>
      <c r="O75" s="7"/>
      <c r="P75" s="7"/>
      <c r="Q75" s="7"/>
      <c r="R75" s="7">
        <v>1</v>
      </c>
      <c r="S75" s="7">
        <v>3</v>
      </c>
      <c r="T75" s="7"/>
      <c r="U75" s="7"/>
      <c r="V75" s="7">
        <v>1</v>
      </c>
      <c r="W75" s="7"/>
      <c r="X75" s="3">
        <f t="shared" si="25"/>
        <v>0</v>
      </c>
    </row>
    <row r="76" spans="1:25" x14ac:dyDescent="0.2">
      <c r="A76" s="7" t="str">
        <f t="shared" si="26"/>
        <v>Chris Logue</v>
      </c>
      <c r="B76" s="11">
        <v>1</v>
      </c>
      <c r="C76" s="7"/>
      <c r="D76" s="7">
        <v>2</v>
      </c>
      <c r="E76" s="7">
        <v>1</v>
      </c>
      <c r="F76" s="7">
        <v>1</v>
      </c>
      <c r="G76" s="7">
        <v>5</v>
      </c>
      <c r="H76" s="7">
        <v>4</v>
      </c>
      <c r="I76" s="7"/>
      <c r="J76" s="7">
        <v>2</v>
      </c>
      <c r="K76" s="7"/>
      <c r="L76" s="3">
        <f t="shared" si="24"/>
        <v>3</v>
      </c>
      <c r="M76" s="7"/>
      <c r="N76" s="11">
        <v>2</v>
      </c>
      <c r="O76" s="7"/>
      <c r="P76" s="7"/>
      <c r="Q76" s="7"/>
      <c r="R76" s="7">
        <v>1</v>
      </c>
      <c r="S76" s="7">
        <v>8</v>
      </c>
      <c r="T76" s="7">
        <v>2</v>
      </c>
      <c r="U76" s="7"/>
      <c r="V76" s="7"/>
      <c r="W76" s="7"/>
      <c r="X76" s="3">
        <f t="shared" si="25"/>
        <v>4</v>
      </c>
    </row>
    <row r="77" spans="1:25" x14ac:dyDescent="0.2">
      <c r="A77" s="7" t="str">
        <f t="shared" si="26"/>
        <v>Max Rittner</v>
      </c>
      <c r="B77" s="11"/>
      <c r="C77" s="7">
        <v>1</v>
      </c>
      <c r="D77" s="7"/>
      <c r="E77" s="7"/>
      <c r="F77" s="7">
        <v>3</v>
      </c>
      <c r="G77" s="7">
        <v>5</v>
      </c>
      <c r="H77" s="7">
        <v>1</v>
      </c>
      <c r="I77" s="7"/>
      <c r="J77" s="7">
        <v>4</v>
      </c>
      <c r="K77" s="7"/>
      <c r="L77" s="3">
        <f t="shared" si="24"/>
        <v>3</v>
      </c>
      <c r="M77" s="7"/>
      <c r="N77" s="11"/>
      <c r="O77" s="7"/>
      <c r="P77" s="7"/>
      <c r="Q77" s="7"/>
      <c r="R77" s="7">
        <v>3</v>
      </c>
      <c r="S77" s="7">
        <v>6</v>
      </c>
      <c r="T77" s="7"/>
      <c r="U77" s="7"/>
      <c r="V77" s="7"/>
      <c r="W77" s="7"/>
      <c r="X77" s="3">
        <f t="shared" si="25"/>
        <v>0</v>
      </c>
    </row>
    <row r="78" spans="1:25" x14ac:dyDescent="0.2">
      <c r="A78" s="7" t="str">
        <f t="shared" si="26"/>
        <v>Austin Souders</v>
      </c>
      <c r="B78" s="11">
        <v>2</v>
      </c>
      <c r="C78" s="7">
        <v>2</v>
      </c>
      <c r="D78" s="7"/>
      <c r="E78" s="7"/>
      <c r="F78" s="7">
        <v>1</v>
      </c>
      <c r="G78" s="7">
        <v>3</v>
      </c>
      <c r="H78" s="7">
        <v>1</v>
      </c>
      <c r="I78" s="7"/>
      <c r="J78" s="7"/>
      <c r="K78" s="7"/>
      <c r="L78" s="3">
        <f t="shared" si="24"/>
        <v>10</v>
      </c>
      <c r="M78" s="7"/>
      <c r="N78" s="11">
        <v>3</v>
      </c>
      <c r="O78" s="7"/>
      <c r="P78" s="7"/>
      <c r="Q78" s="7"/>
      <c r="R78" s="7">
        <v>2</v>
      </c>
      <c r="S78" s="7">
        <v>2</v>
      </c>
      <c r="T78" s="7">
        <v>1</v>
      </c>
      <c r="U78" s="7"/>
      <c r="V78" s="7">
        <v>1</v>
      </c>
      <c r="W78" s="7"/>
      <c r="X78" s="3">
        <f t="shared" si="25"/>
        <v>6</v>
      </c>
    </row>
    <row r="79" spans="1:25" x14ac:dyDescent="0.2">
      <c r="A79" s="7" t="str">
        <f t="shared" si="26"/>
        <v>Mike Umberger</v>
      </c>
      <c r="B79" s="11"/>
      <c r="C79" s="7"/>
      <c r="D79" s="7"/>
      <c r="E79" s="7"/>
      <c r="F79" s="7"/>
      <c r="G79" s="7"/>
      <c r="H79" s="7"/>
      <c r="I79" s="7"/>
      <c r="J79" s="7"/>
      <c r="K79" s="7">
        <v>1</v>
      </c>
      <c r="L79" s="3">
        <f t="shared" si="24"/>
        <v>0</v>
      </c>
      <c r="M79" s="7"/>
      <c r="N79" s="11"/>
      <c r="O79" s="7"/>
      <c r="P79" s="7"/>
      <c r="Q79" s="7"/>
      <c r="R79" s="7"/>
      <c r="S79" s="7"/>
      <c r="T79" s="7"/>
      <c r="U79" s="7"/>
      <c r="V79" s="7"/>
      <c r="W79" s="7">
        <v>1</v>
      </c>
      <c r="X79" s="3">
        <f t="shared" si="25"/>
        <v>0</v>
      </c>
    </row>
    <row r="80" spans="1:25" x14ac:dyDescent="0.2">
      <c r="A80" s="7" t="str">
        <f t="shared" si="26"/>
        <v>Tom Walsh</v>
      </c>
      <c r="B80" s="11">
        <v>1</v>
      </c>
      <c r="C80" s="7"/>
      <c r="D80" s="7"/>
      <c r="E80" s="7"/>
      <c r="F80" s="7">
        <v>1</v>
      </c>
      <c r="G80" s="7">
        <v>2</v>
      </c>
      <c r="H80" s="7">
        <v>2</v>
      </c>
      <c r="I80" s="7"/>
      <c r="J80" s="7">
        <v>2</v>
      </c>
      <c r="K80" s="7"/>
      <c r="L80" s="3">
        <f t="shared" si="24"/>
        <v>2</v>
      </c>
      <c r="M80" s="7"/>
      <c r="N80" s="11"/>
      <c r="O80" s="7"/>
      <c r="P80" s="7"/>
      <c r="Q80" s="7"/>
      <c r="R80" s="7"/>
      <c r="S80" s="7"/>
      <c r="T80" s="7"/>
      <c r="U80" s="7"/>
      <c r="V80" s="7"/>
      <c r="W80" s="7">
        <v>1</v>
      </c>
      <c r="X80" s="3">
        <f t="shared" si="25"/>
        <v>0</v>
      </c>
    </row>
    <row r="81" spans="1:25" x14ac:dyDescent="0.2">
      <c r="A81" s="7" t="str">
        <f t="shared" si="26"/>
        <v>John Zhang</v>
      </c>
      <c r="B81" s="11">
        <v>1</v>
      </c>
      <c r="C81" s="7">
        <v>3</v>
      </c>
      <c r="D81" s="7">
        <v>2</v>
      </c>
      <c r="E81" s="7"/>
      <c r="F81" s="7">
        <v>1</v>
      </c>
      <c r="G81" s="7"/>
      <c r="H81" s="7">
        <v>2</v>
      </c>
      <c r="I81" s="7"/>
      <c r="J81" s="7"/>
      <c r="K81" s="7"/>
      <c r="L81" s="3">
        <f>(B81*2)+(C81*3)+E81</f>
        <v>11</v>
      </c>
      <c r="M81" s="7"/>
      <c r="N81" s="11"/>
      <c r="O81" s="7">
        <v>1</v>
      </c>
      <c r="P81" s="7"/>
      <c r="Q81" s="7"/>
      <c r="R81" s="7"/>
      <c r="S81" s="7">
        <v>2</v>
      </c>
      <c r="T81" s="7"/>
      <c r="U81" s="7"/>
      <c r="V81" s="7">
        <v>2</v>
      </c>
      <c r="W81" s="7"/>
      <c r="X81" s="3">
        <f>(N81*2)+(O81*3)+Q81</f>
        <v>3</v>
      </c>
    </row>
    <row r="82" spans="1:25" x14ac:dyDescent="0.2">
      <c r="A82" s="7">
        <f t="shared" si="26"/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17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17">
        <f>(N82*2)+(O82*3)+Q82</f>
        <v>0</v>
      </c>
    </row>
    <row r="83" spans="1:25" ht="13.5" thickBot="1" x14ac:dyDescent="0.25">
      <c r="A83" s="7" t="s">
        <v>19</v>
      </c>
      <c r="B83" s="12">
        <f t="shared" ref="B83:L83" si="27">SUM(B73:B82)</f>
        <v>10</v>
      </c>
      <c r="C83" s="13">
        <f t="shared" si="27"/>
        <v>9</v>
      </c>
      <c r="D83" s="13">
        <f t="shared" si="27"/>
        <v>16</v>
      </c>
      <c r="E83" s="13">
        <f t="shared" si="27"/>
        <v>7</v>
      </c>
      <c r="F83" s="13">
        <f t="shared" si="27"/>
        <v>12</v>
      </c>
      <c r="G83" s="13">
        <f t="shared" si="27"/>
        <v>28</v>
      </c>
      <c r="H83" s="13">
        <f t="shared" si="27"/>
        <v>11</v>
      </c>
      <c r="I83" s="13">
        <f t="shared" si="27"/>
        <v>9</v>
      </c>
      <c r="J83" s="13">
        <f t="shared" si="27"/>
        <v>13</v>
      </c>
      <c r="K83" s="13">
        <f t="shared" si="27"/>
        <v>1</v>
      </c>
      <c r="L83" s="44">
        <f t="shared" si="27"/>
        <v>54</v>
      </c>
      <c r="M83" s="7"/>
      <c r="N83" s="12">
        <f t="shared" ref="N83:X83" si="28">SUM(N73:N82)</f>
        <v>11</v>
      </c>
      <c r="O83" s="13">
        <f t="shared" si="28"/>
        <v>6</v>
      </c>
      <c r="P83" s="13">
        <f t="shared" si="28"/>
        <v>4</v>
      </c>
      <c r="Q83" s="13">
        <f t="shared" si="28"/>
        <v>3</v>
      </c>
      <c r="R83" s="13">
        <f t="shared" si="28"/>
        <v>8</v>
      </c>
      <c r="S83" s="13">
        <f t="shared" si="28"/>
        <v>37</v>
      </c>
      <c r="T83" s="13">
        <f t="shared" si="28"/>
        <v>6</v>
      </c>
      <c r="U83" s="13">
        <f t="shared" si="28"/>
        <v>2</v>
      </c>
      <c r="V83" s="13">
        <f t="shared" si="28"/>
        <v>8</v>
      </c>
      <c r="W83" s="13">
        <f t="shared" si="28"/>
        <v>2</v>
      </c>
      <c r="X83" s="44">
        <f t="shared" si="28"/>
        <v>43</v>
      </c>
      <c r="Y83" s="7"/>
    </row>
    <row r="84" spans="1:25" x14ac:dyDescent="0.2">
      <c r="A84" s="7"/>
      <c r="B84" s="7"/>
      <c r="C84" s="7"/>
      <c r="D84" s="7"/>
      <c r="E84" s="14">
        <f>+E83/D83</f>
        <v>0.4375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0.75</v>
      </c>
      <c r="R84" s="14"/>
      <c r="S84" s="14"/>
      <c r="T84" s="14"/>
      <c r="U84" s="14"/>
      <c r="V84" s="7"/>
      <c r="W84" s="7"/>
      <c r="X84" s="7"/>
      <c r="Y84" s="7"/>
    </row>
    <row r="85" spans="1:25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</row>
    <row r="86" spans="1:25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5" x14ac:dyDescent="0.2">
      <c r="A87" s="7" t="str">
        <f>A3</f>
        <v>Matt Bibeau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29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0">(N87*2)+(O87*3)+Q87</f>
        <v>0</v>
      </c>
    </row>
    <row r="88" spans="1:25" x14ac:dyDescent="0.2">
      <c r="A88" s="7" t="str">
        <f t="shared" ref="A88:A96" si="31">A4</f>
        <v>Kevin Davila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29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0"/>
        <v>0</v>
      </c>
    </row>
    <row r="89" spans="1:25" x14ac:dyDescent="0.2">
      <c r="A89" s="7" t="str">
        <f t="shared" si="31"/>
        <v>Steve Lawson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29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0"/>
        <v>0</v>
      </c>
    </row>
    <row r="90" spans="1:25" x14ac:dyDescent="0.2">
      <c r="A90" s="7" t="str">
        <f t="shared" si="31"/>
        <v>Chris Logue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29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0"/>
        <v>0</v>
      </c>
    </row>
    <row r="91" spans="1:25" x14ac:dyDescent="0.2">
      <c r="A91" s="7" t="str">
        <f t="shared" si="31"/>
        <v>Max Rittner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29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0"/>
        <v>0</v>
      </c>
    </row>
    <row r="92" spans="1:25" x14ac:dyDescent="0.2">
      <c r="A92" s="7" t="str">
        <f t="shared" si="31"/>
        <v>Austin Souders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29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0"/>
        <v>0</v>
      </c>
    </row>
    <row r="93" spans="1:25" x14ac:dyDescent="0.2">
      <c r="A93" s="7" t="str">
        <f t="shared" si="31"/>
        <v>Mike Umberger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29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0"/>
        <v>0</v>
      </c>
    </row>
    <row r="94" spans="1:25" x14ac:dyDescent="0.2">
      <c r="A94" s="7" t="str">
        <f t="shared" si="31"/>
        <v>Tom Walsh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29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0"/>
        <v>0</v>
      </c>
    </row>
    <row r="95" spans="1:25" x14ac:dyDescent="0.2">
      <c r="A95" s="7" t="str">
        <f t="shared" si="31"/>
        <v>John Zhang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5" x14ac:dyDescent="0.2">
      <c r="A96" s="7">
        <f t="shared" si="31"/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17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17">
        <f>(N96*2)+(O96*3)+Q96</f>
        <v>0</v>
      </c>
    </row>
    <row r="97" spans="1:25" ht="13.5" thickBot="1" x14ac:dyDescent="0.25">
      <c r="A97" s="7" t="s">
        <v>19</v>
      </c>
      <c r="B97" s="12">
        <f t="shared" ref="B97:L97" si="32">SUM(B87:B96)</f>
        <v>0</v>
      </c>
      <c r="C97" s="13">
        <f t="shared" si="32"/>
        <v>0</v>
      </c>
      <c r="D97" s="13">
        <f t="shared" si="32"/>
        <v>0</v>
      </c>
      <c r="E97" s="13">
        <f t="shared" si="32"/>
        <v>0</v>
      </c>
      <c r="F97" s="13">
        <f t="shared" si="32"/>
        <v>0</v>
      </c>
      <c r="G97" s="13">
        <f t="shared" si="32"/>
        <v>0</v>
      </c>
      <c r="H97" s="13">
        <f t="shared" si="32"/>
        <v>0</v>
      </c>
      <c r="I97" s="13">
        <f t="shared" si="32"/>
        <v>0</v>
      </c>
      <c r="J97" s="13">
        <f t="shared" si="32"/>
        <v>0</v>
      </c>
      <c r="K97" s="13">
        <f t="shared" si="32"/>
        <v>0</v>
      </c>
      <c r="L97" s="44">
        <f t="shared" si="32"/>
        <v>0</v>
      </c>
      <c r="M97" s="7"/>
      <c r="N97" s="12">
        <f t="shared" ref="N97:X97" si="33">SUM(N87:N96)</f>
        <v>0</v>
      </c>
      <c r="O97" s="13">
        <f t="shared" si="33"/>
        <v>0</v>
      </c>
      <c r="P97" s="13">
        <f t="shared" si="33"/>
        <v>0</v>
      </c>
      <c r="Q97" s="13">
        <f t="shared" si="33"/>
        <v>0</v>
      </c>
      <c r="R97" s="13">
        <f t="shared" si="33"/>
        <v>0</v>
      </c>
      <c r="S97" s="13">
        <f t="shared" si="33"/>
        <v>0</v>
      </c>
      <c r="T97" s="13">
        <f t="shared" si="33"/>
        <v>0</v>
      </c>
      <c r="U97" s="13">
        <f t="shared" si="33"/>
        <v>0</v>
      </c>
      <c r="V97" s="13">
        <f t="shared" si="33"/>
        <v>0</v>
      </c>
      <c r="W97" s="13">
        <f t="shared" si="33"/>
        <v>0</v>
      </c>
      <c r="X97" s="44">
        <f t="shared" si="33"/>
        <v>0</v>
      </c>
      <c r="Y97" s="7"/>
    </row>
    <row r="98" spans="1:25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</row>
    <row r="99" spans="1:25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5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5" x14ac:dyDescent="0.2">
      <c r="A101" s="7" t="str">
        <f>A3</f>
        <v>Matt Bibeau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4">(B101*2)+(C101*3)+E101</f>
        <v>0</v>
      </c>
      <c r="M101" s="7"/>
    </row>
    <row r="102" spans="1:25" x14ac:dyDescent="0.2">
      <c r="A102" s="7" t="str">
        <f t="shared" ref="A102:A110" si="35">A4</f>
        <v>Kevin Davila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4"/>
        <v>0</v>
      </c>
      <c r="M102" s="7"/>
    </row>
    <row r="103" spans="1:25" x14ac:dyDescent="0.2">
      <c r="A103" s="7" t="str">
        <f t="shared" si="35"/>
        <v>Steve Lawson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4"/>
        <v>0</v>
      </c>
      <c r="M103" s="7"/>
    </row>
    <row r="104" spans="1:25" x14ac:dyDescent="0.2">
      <c r="A104" s="7" t="str">
        <f t="shared" si="35"/>
        <v>Chris Logue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4"/>
        <v>0</v>
      </c>
      <c r="M104" s="7"/>
    </row>
    <row r="105" spans="1:25" x14ac:dyDescent="0.2">
      <c r="A105" s="7" t="str">
        <f t="shared" si="35"/>
        <v>Max Rittner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4"/>
        <v>0</v>
      </c>
      <c r="M105" s="7"/>
    </row>
    <row r="106" spans="1:25" x14ac:dyDescent="0.2">
      <c r="A106" s="7" t="str">
        <f t="shared" si="35"/>
        <v>Austin Souders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4"/>
        <v>0</v>
      </c>
      <c r="M106" s="7"/>
    </row>
    <row r="107" spans="1:25" x14ac:dyDescent="0.2">
      <c r="A107" s="7" t="str">
        <f t="shared" si="35"/>
        <v>Mike Umberger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4"/>
        <v>0</v>
      </c>
      <c r="M107" s="7"/>
    </row>
    <row r="108" spans="1:25" x14ac:dyDescent="0.2">
      <c r="A108" s="7" t="str">
        <f t="shared" si="35"/>
        <v>Tom Walsh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4"/>
        <v>0</v>
      </c>
      <c r="M108" s="7"/>
    </row>
    <row r="109" spans="1:25" x14ac:dyDescent="0.2">
      <c r="A109" s="7" t="str">
        <f t="shared" si="35"/>
        <v>John Zhang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5" x14ac:dyDescent="0.2">
      <c r="A110" s="7">
        <f t="shared" si="35"/>
        <v>0</v>
      </c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3">
        <f>(B110*2)+(C110*3)+E110</f>
        <v>0</v>
      </c>
      <c r="M110" s="7"/>
    </row>
    <row r="111" spans="1:25" ht="13.5" thickBot="1" x14ac:dyDescent="0.25">
      <c r="A111" s="7" t="s">
        <v>19</v>
      </c>
      <c r="B111" s="12">
        <f t="shared" ref="B111:K111" si="36">SUM(B101:B110)</f>
        <v>0</v>
      </c>
      <c r="C111" s="13">
        <f t="shared" si="36"/>
        <v>0</v>
      </c>
      <c r="D111" s="13">
        <f t="shared" si="36"/>
        <v>0</v>
      </c>
      <c r="E111" s="13">
        <f t="shared" si="36"/>
        <v>0</v>
      </c>
      <c r="F111" s="13">
        <f t="shared" si="36"/>
        <v>0</v>
      </c>
      <c r="G111" s="13">
        <f t="shared" si="36"/>
        <v>0</v>
      </c>
      <c r="H111" s="13">
        <f t="shared" si="36"/>
        <v>0</v>
      </c>
      <c r="I111" s="13">
        <f t="shared" si="36"/>
        <v>0</v>
      </c>
      <c r="J111" s="13">
        <f t="shared" si="36"/>
        <v>0</v>
      </c>
      <c r="K111" s="13">
        <f t="shared" si="36"/>
        <v>0</v>
      </c>
      <c r="L111" s="43">
        <f>SUM(L101:L110)</f>
        <v>0</v>
      </c>
      <c r="M111" s="7"/>
    </row>
    <row r="112" spans="1:25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 t="shared" ref="A116:A123" si="37">A3</f>
        <v>Matt Bibeau</v>
      </c>
      <c r="B116" s="11">
        <f t="shared" ref="B116:B124" si="38">B3+N3+B17+N17+B31+N31+B45+N45+B59+N59+B73+N73+B87+N87+B101</f>
        <v>46</v>
      </c>
      <c r="C116" s="7">
        <f t="shared" ref="C116:C120" si="39">C3+O3+C17+O17+C31+O31+C45+O45+C59+O59+C73+O73+C87+O87+C101</f>
        <v>16</v>
      </c>
      <c r="D116" s="7">
        <f t="shared" ref="D116:D120" si="40">D3+P3+D17+P17+D31+P31+D45+P45+D59+P59+D73+P73+D87+P87+D101</f>
        <v>39</v>
      </c>
      <c r="E116" s="7">
        <f t="shared" ref="E116:E120" si="41">E3+Q3+E17+Q17+E31+Q31+E45+Q45+E59+Q59+E73+Q73+E87+Q87+E101</f>
        <v>19</v>
      </c>
      <c r="F116" s="7">
        <f t="shared" ref="F116:F120" si="42">F3+R3+F17+R17+F31+R31+F45+R45+F59+R59+F73+R73+F87+R87+F101</f>
        <v>38</v>
      </c>
      <c r="G116" s="7">
        <f t="shared" ref="G116:G120" si="43">G3+S3+G17+S17+G31+S31+G45+S45+G59+S59+G73+S73+G87+S87+G101</f>
        <v>122</v>
      </c>
      <c r="H116" s="7">
        <f t="shared" ref="H116:H120" si="44">H3+T3+H17+T17+H31+T31+H45+T45+H59+T59+H73+T73+H87+T87+H101</f>
        <v>25</v>
      </c>
      <c r="I116" s="7">
        <f t="shared" ref="I116:I120" si="45">I3+U3+I17+U17+I31+U31+I45+U45+I59+U59+I73+U73+I87+U87+I101</f>
        <v>20</v>
      </c>
      <c r="J116" s="7">
        <f t="shared" ref="J116:J120" si="46">J3+V3+J17+V17+J31+V31+J45+V45+J59+V59+J73+V73+J87+V87+J101</f>
        <v>8</v>
      </c>
      <c r="K116" s="7">
        <f t="shared" ref="K116:K120" si="47">K3+W3+K17+W17+K31+W31+K45+W45+K59+W59+K73+W73+K87+W87+K101</f>
        <v>1</v>
      </c>
      <c r="L116" s="38">
        <f t="shared" ref="L116:L123" si="48">(B116*2)+(C116*3)+E116</f>
        <v>159</v>
      </c>
    </row>
    <row r="117" spans="1:24" x14ac:dyDescent="0.2">
      <c r="A117" s="11" t="str">
        <f t="shared" si="37"/>
        <v>Kevin Davila</v>
      </c>
      <c r="B117" s="11">
        <f t="shared" si="38"/>
        <v>20</v>
      </c>
      <c r="C117" s="7">
        <f t="shared" si="39"/>
        <v>6</v>
      </c>
      <c r="D117" s="7">
        <f t="shared" si="40"/>
        <v>20</v>
      </c>
      <c r="E117" s="7">
        <f t="shared" si="41"/>
        <v>12</v>
      </c>
      <c r="F117" s="7">
        <f t="shared" si="42"/>
        <v>10</v>
      </c>
      <c r="G117" s="7">
        <f t="shared" si="43"/>
        <v>66</v>
      </c>
      <c r="H117" s="7">
        <f t="shared" si="44"/>
        <v>17</v>
      </c>
      <c r="I117" s="7">
        <f t="shared" si="45"/>
        <v>13</v>
      </c>
      <c r="J117" s="7">
        <f t="shared" si="46"/>
        <v>24</v>
      </c>
      <c r="K117" s="7">
        <f t="shared" si="47"/>
        <v>3</v>
      </c>
      <c r="L117" s="3">
        <f t="shared" si="48"/>
        <v>70</v>
      </c>
    </row>
    <row r="118" spans="1:24" x14ac:dyDescent="0.2">
      <c r="A118" s="11" t="str">
        <f t="shared" si="37"/>
        <v>Steve Lawson</v>
      </c>
      <c r="B118" s="11">
        <f t="shared" si="38"/>
        <v>3</v>
      </c>
      <c r="C118" s="7">
        <f t="shared" si="39"/>
        <v>1</v>
      </c>
      <c r="D118" s="7">
        <f t="shared" si="40"/>
        <v>0</v>
      </c>
      <c r="E118" s="7">
        <f t="shared" si="41"/>
        <v>0</v>
      </c>
      <c r="F118" s="7">
        <f t="shared" si="42"/>
        <v>3</v>
      </c>
      <c r="G118" s="7">
        <f t="shared" si="43"/>
        <v>11</v>
      </c>
      <c r="H118" s="7">
        <f t="shared" si="44"/>
        <v>2</v>
      </c>
      <c r="I118" s="7">
        <f t="shared" si="45"/>
        <v>0</v>
      </c>
      <c r="J118" s="7">
        <f t="shared" si="46"/>
        <v>14</v>
      </c>
      <c r="K118" s="7">
        <f t="shared" si="47"/>
        <v>3</v>
      </c>
      <c r="L118" s="3">
        <f t="shared" si="48"/>
        <v>9</v>
      </c>
    </row>
    <row r="119" spans="1:24" x14ac:dyDescent="0.2">
      <c r="A119" s="11" t="str">
        <f t="shared" si="37"/>
        <v>Chris Logue</v>
      </c>
      <c r="B119" s="11">
        <f t="shared" si="38"/>
        <v>26</v>
      </c>
      <c r="C119" s="7">
        <f t="shared" si="39"/>
        <v>3</v>
      </c>
      <c r="D119" s="7">
        <f t="shared" si="40"/>
        <v>9</v>
      </c>
      <c r="E119" s="7">
        <f t="shared" si="41"/>
        <v>4</v>
      </c>
      <c r="F119" s="7">
        <f t="shared" si="42"/>
        <v>7</v>
      </c>
      <c r="G119" s="7">
        <f t="shared" si="43"/>
        <v>46</v>
      </c>
      <c r="H119" s="7">
        <f t="shared" si="44"/>
        <v>15</v>
      </c>
      <c r="I119" s="7">
        <f t="shared" si="45"/>
        <v>0</v>
      </c>
      <c r="J119" s="7">
        <f t="shared" si="46"/>
        <v>14</v>
      </c>
      <c r="K119" s="7">
        <f t="shared" si="47"/>
        <v>2</v>
      </c>
      <c r="L119" s="3">
        <f t="shared" si="48"/>
        <v>65</v>
      </c>
    </row>
    <row r="120" spans="1:24" x14ac:dyDescent="0.2">
      <c r="A120" s="11" t="str">
        <f t="shared" si="37"/>
        <v>Max Rittner</v>
      </c>
      <c r="B120" s="11">
        <f t="shared" si="38"/>
        <v>6</v>
      </c>
      <c r="C120" s="7">
        <f t="shared" si="39"/>
        <v>4</v>
      </c>
      <c r="D120" s="7">
        <f t="shared" si="40"/>
        <v>8</v>
      </c>
      <c r="E120" s="7">
        <f t="shared" si="41"/>
        <v>1</v>
      </c>
      <c r="F120" s="7">
        <f t="shared" si="42"/>
        <v>25</v>
      </c>
      <c r="G120" s="7">
        <f t="shared" si="43"/>
        <v>53</v>
      </c>
      <c r="H120" s="7">
        <f t="shared" si="44"/>
        <v>12</v>
      </c>
      <c r="I120" s="7">
        <f t="shared" si="45"/>
        <v>6</v>
      </c>
      <c r="J120" s="7">
        <f t="shared" si="46"/>
        <v>20</v>
      </c>
      <c r="K120" s="7">
        <f t="shared" si="47"/>
        <v>2</v>
      </c>
      <c r="L120" s="3">
        <f t="shared" si="48"/>
        <v>25</v>
      </c>
    </row>
    <row r="121" spans="1:24" x14ac:dyDescent="0.2">
      <c r="A121" s="11" t="str">
        <f t="shared" si="37"/>
        <v>Austin Souders</v>
      </c>
      <c r="B121" s="11">
        <f t="shared" si="38"/>
        <v>23</v>
      </c>
      <c r="C121" s="7">
        <f t="shared" ref="C121:K124" si="49">C8+O8+C22+O22+C36+O36+C50+O50+C64+O64+C78+O78+C92+O92+C106</f>
        <v>11</v>
      </c>
      <c r="D121" s="7">
        <f t="shared" si="49"/>
        <v>8</v>
      </c>
      <c r="E121" s="7">
        <f t="shared" si="49"/>
        <v>4</v>
      </c>
      <c r="F121" s="7">
        <f t="shared" si="49"/>
        <v>16</v>
      </c>
      <c r="G121" s="7">
        <f t="shared" si="49"/>
        <v>26</v>
      </c>
      <c r="H121" s="7">
        <f t="shared" si="49"/>
        <v>9</v>
      </c>
      <c r="I121" s="7">
        <f t="shared" si="49"/>
        <v>2</v>
      </c>
      <c r="J121" s="7">
        <f t="shared" si="49"/>
        <v>11</v>
      </c>
      <c r="K121" s="7">
        <f t="shared" si="49"/>
        <v>2</v>
      </c>
      <c r="L121" s="3">
        <f t="shared" si="48"/>
        <v>83</v>
      </c>
    </row>
    <row r="122" spans="1:24" x14ac:dyDescent="0.2">
      <c r="A122" s="11" t="str">
        <f t="shared" si="37"/>
        <v>Mike Umberger</v>
      </c>
      <c r="B122" s="11">
        <f t="shared" si="38"/>
        <v>21</v>
      </c>
      <c r="C122" s="7">
        <f t="shared" si="49"/>
        <v>0</v>
      </c>
      <c r="D122" s="7">
        <f t="shared" si="49"/>
        <v>33</v>
      </c>
      <c r="E122" s="7">
        <f t="shared" si="49"/>
        <v>6</v>
      </c>
      <c r="F122" s="7">
        <f t="shared" si="49"/>
        <v>12</v>
      </c>
      <c r="G122" s="7">
        <f t="shared" si="49"/>
        <v>87</v>
      </c>
      <c r="H122" s="7">
        <f t="shared" si="49"/>
        <v>10</v>
      </c>
      <c r="I122" s="7">
        <f t="shared" si="49"/>
        <v>7</v>
      </c>
      <c r="J122" s="7">
        <f t="shared" si="49"/>
        <v>18</v>
      </c>
      <c r="K122" s="7">
        <f t="shared" si="49"/>
        <v>3</v>
      </c>
      <c r="L122" s="3">
        <f t="shared" si="48"/>
        <v>48</v>
      </c>
    </row>
    <row r="123" spans="1:24" x14ac:dyDescent="0.2">
      <c r="A123" s="11" t="str">
        <f t="shared" si="37"/>
        <v>Tom Walsh</v>
      </c>
      <c r="B123" s="11">
        <f t="shared" si="38"/>
        <v>7</v>
      </c>
      <c r="C123" s="7">
        <f t="shared" si="49"/>
        <v>0</v>
      </c>
      <c r="D123" s="7">
        <f t="shared" si="49"/>
        <v>3</v>
      </c>
      <c r="E123" s="7">
        <f t="shared" si="49"/>
        <v>2</v>
      </c>
      <c r="F123" s="7">
        <f t="shared" si="49"/>
        <v>6</v>
      </c>
      <c r="G123" s="7">
        <f t="shared" si="49"/>
        <v>13</v>
      </c>
      <c r="H123" s="7">
        <f t="shared" si="49"/>
        <v>6</v>
      </c>
      <c r="I123" s="7">
        <f t="shared" si="49"/>
        <v>0</v>
      </c>
      <c r="J123" s="7">
        <f t="shared" si="49"/>
        <v>4</v>
      </c>
      <c r="K123" s="7">
        <f t="shared" si="49"/>
        <v>6</v>
      </c>
      <c r="L123" s="3">
        <f t="shared" si="48"/>
        <v>16</v>
      </c>
    </row>
    <row r="124" spans="1:24" x14ac:dyDescent="0.2">
      <c r="A124" s="7" t="str">
        <f>A11</f>
        <v>John Zhang</v>
      </c>
      <c r="B124" s="11">
        <f t="shared" si="38"/>
        <v>21</v>
      </c>
      <c r="C124" s="7">
        <f t="shared" si="49"/>
        <v>22</v>
      </c>
      <c r="D124" s="7">
        <f t="shared" si="49"/>
        <v>5</v>
      </c>
      <c r="E124" s="7">
        <f t="shared" si="49"/>
        <v>2</v>
      </c>
      <c r="F124" s="7">
        <f t="shared" si="49"/>
        <v>9</v>
      </c>
      <c r="G124" s="7">
        <f t="shared" si="49"/>
        <v>21</v>
      </c>
      <c r="H124" s="7">
        <f t="shared" si="49"/>
        <v>10</v>
      </c>
      <c r="I124" s="7">
        <f t="shared" si="49"/>
        <v>0</v>
      </c>
      <c r="J124" s="7">
        <f t="shared" si="49"/>
        <v>19</v>
      </c>
      <c r="K124" s="7">
        <f t="shared" si="49"/>
        <v>1</v>
      </c>
      <c r="L124" s="3">
        <f>(B124*2)+(C124*3)+E124</f>
        <v>110</v>
      </c>
    </row>
    <row r="125" spans="1:24" x14ac:dyDescent="0.2">
      <c r="A125" s="7">
        <f>A12</f>
        <v>0</v>
      </c>
      <c r="B125" s="21">
        <f t="shared" ref="B125:K125" si="50">B12+N12+B26+N26+B40+N40+B54+N54+B68+N68+B82+N82+B96+N96+B110</f>
        <v>0</v>
      </c>
      <c r="C125" s="16">
        <f t="shared" si="50"/>
        <v>0</v>
      </c>
      <c r="D125" s="16">
        <f t="shared" si="50"/>
        <v>0</v>
      </c>
      <c r="E125" s="16">
        <f t="shared" si="50"/>
        <v>0</v>
      </c>
      <c r="F125" s="16">
        <f t="shared" si="50"/>
        <v>0</v>
      </c>
      <c r="G125" s="16">
        <f t="shared" si="50"/>
        <v>0</v>
      </c>
      <c r="H125" s="16">
        <f t="shared" si="50"/>
        <v>0</v>
      </c>
      <c r="I125" s="16">
        <f t="shared" si="50"/>
        <v>0</v>
      </c>
      <c r="J125" s="16">
        <f t="shared" si="50"/>
        <v>0</v>
      </c>
      <c r="K125" s="16">
        <f t="shared" si="50"/>
        <v>0</v>
      </c>
      <c r="L125" s="3">
        <f>(B125*2)+(C125*3)+E125</f>
        <v>0</v>
      </c>
      <c r="M125" s="7"/>
    </row>
    <row r="126" spans="1:24" ht="13.5" thickBot="1" x14ac:dyDescent="0.25">
      <c r="A126" t="s">
        <v>20</v>
      </c>
      <c r="B126" s="12">
        <f t="shared" ref="B126:L126" si="51">SUM(B116:B125)</f>
        <v>173</v>
      </c>
      <c r="C126" s="13">
        <f t="shared" si="51"/>
        <v>63</v>
      </c>
      <c r="D126" s="13">
        <f t="shared" si="51"/>
        <v>125</v>
      </c>
      <c r="E126" s="13">
        <f t="shared" si="51"/>
        <v>50</v>
      </c>
      <c r="F126" s="13">
        <f t="shared" si="51"/>
        <v>126</v>
      </c>
      <c r="G126" s="13">
        <f t="shared" si="51"/>
        <v>445</v>
      </c>
      <c r="H126" s="13">
        <f t="shared" si="51"/>
        <v>106</v>
      </c>
      <c r="I126" s="13">
        <f t="shared" si="51"/>
        <v>48</v>
      </c>
      <c r="J126" s="13">
        <f t="shared" si="51"/>
        <v>132</v>
      </c>
      <c r="K126" s="13">
        <f t="shared" si="51"/>
        <v>23</v>
      </c>
      <c r="L126" s="40">
        <f t="shared" si="51"/>
        <v>585</v>
      </c>
    </row>
    <row r="127" spans="1:24" x14ac:dyDescent="0.2">
      <c r="A127" t="s">
        <v>47</v>
      </c>
      <c r="B127" s="7">
        <f>B126/(U147+V147)</f>
        <v>14.416666666666666</v>
      </c>
      <c r="C127" s="7">
        <f>C126/(U147+V147)</f>
        <v>5.25</v>
      </c>
      <c r="D127" s="66">
        <f>D126/(U147+V147)</f>
        <v>10.416666666666666</v>
      </c>
      <c r="E127" s="66">
        <f>E126/(U147+V147)</f>
        <v>4.166666666666667</v>
      </c>
      <c r="F127" s="66">
        <f>F126/(U147+V147)</f>
        <v>10.5</v>
      </c>
      <c r="G127" s="66">
        <f>G126/(U147+V147)</f>
        <v>37.083333333333336</v>
      </c>
      <c r="H127" s="56">
        <f>H126/(U147+V147)</f>
        <v>8.8333333333333339</v>
      </c>
      <c r="I127" s="56">
        <f>I126/(U147+V147)</f>
        <v>4</v>
      </c>
      <c r="J127" s="66">
        <f>J126/(U147+V147)</f>
        <v>11</v>
      </c>
      <c r="K127" s="66">
        <f>K126/(U147+V147)</f>
        <v>1.9166666666666667</v>
      </c>
      <c r="L127" s="56">
        <f>L126/(U147+V147)</f>
        <v>48.75</v>
      </c>
      <c r="M127" s="2"/>
    </row>
    <row r="128" spans="1:24" x14ac:dyDescent="0.2">
      <c r="B128" s="7"/>
      <c r="C128" s="7"/>
      <c r="D128" s="7"/>
      <c r="E128" s="14">
        <f>+E126/D126</f>
        <v>0.4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H131" t="s">
        <v>160</v>
      </c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52">+A31</f>
        <v>Matt Bibeau</v>
      </c>
      <c r="B132">
        <f>SUM(U147:V147)-D132</f>
        <v>11</v>
      </c>
      <c r="D132" s="20">
        <f>K116</f>
        <v>1</v>
      </c>
      <c r="E132" t="s">
        <v>1</v>
      </c>
      <c r="G132" t="s">
        <v>24</v>
      </c>
      <c r="H132" s="74" t="s">
        <v>161</v>
      </c>
      <c r="J132" s="19">
        <f>L13</f>
        <v>47</v>
      </c>
      <c r="K132" s="18" t="s">
        <v>25</v>
      </c>
      <c r="L132" s="20">
        <v>45</v>
      </c>
      <c r="M132" t="s">
        <v>8</v>
      </c>
      <c r="N132" t="s">
        <v>24</v>
      </c>
      <c r="O132" s="74" t="s">
        <v>90</v>
      </c>
      <c r="R132">
        <f>X55</f>
        <v>64</v>
      </c>
      <c r="S132" s="18" t="s">
        <v>25</v>
      </c>
      <c r="T132" s="20">
        <v>49</v>
      </c>
      <c r="U132">
        <f t="shared" ref="U132:U138" si="53">+IF(+J132&gt;L132,1,0)</f>
        <v>1</v>
      </c>
      <c r="V132">
        <f t="shared" ref="V132:V138" si="54">+IF(+L132&gt;J132,1,0)</f>
        <v>0</v>
      </c>
      <c r="Y132" s="20"/>
    </row>
    <row r="133" spans="1:25" x14ac:dyDescent="0.2">
      <c r="A133" s="7" t="str">
        <f t="shared" si="52"/>
        <v>Kevin Davila</v>
      </c>
      <c r="B133">
        <f>SUM(U147:V147)-D133</f>
        <v>9</v>
      </c>
      <c r="D133" s="20">
        <f t="shared" ref="D133:D139" si="55">K117</f>
        <v>3</v>
      </c>
      <c r="E133" t="s">
        <v>2</v>
      </c>
      <c r="G133" t="s">
        <v>24</v>
      </c>
      <c r="H133" s="74" t="s">
        <v>149</v>
      </c>
      <c r="J133">
        <f>X13</f>
        <v>49</v>
      </c>
      <c r="K133" s="18" t="s">
        <v>25</v>
      </c>
      <c r="L133" s="20">
        <v>52</v>
      </c>
      <c r="M133" t="s">
        <v>9</v>
      </c>
      <c r="N133" t="s">
        <v>24</v>
      </c>
      <c r="O133" s="74" t="s">
        <v>138</v>
      </c>
      <c r="R133">
        <f>L69</f>
        <v>54</v>
      </c>
      <c r="S133" s="18" t="s">
        <v>25</v>
      </c>
      <c r="T133" s="20">
        <v>39</v>
      </c>
      <c r="U133">
        <f t="shared" si="53"/>
        <v>0</v>
      </c>
      <c r="V133">
        <f t="shared" si="54"/>
        <v>1</v>
      </c>
      <c r="Y133" s="20"/>
    </row>
    <row r="134" spans="1:25" x14ac:dyDescent="0.2">
      <c r="A134" s="7" t="str">
        <f t="shared" si="52"/>
        <v>Steve Lawson</v>
      </c>
      <c r="B134">
        <f>SUM(U147:V147)-D134</f>
        <v>9</v>
      </c>
      <c r="D134" s="20">
        <f t="shared" si="55"/>
        <v>3</v>
      </c>
      <c r="E134" t="s">
        <v>3</v>
      </c>
      <c r="G134" t="s">
        <v>24</v>
      </c>
      <c r="H134" s="74" t="s">
        <v>90</v>
      </c>
      <c r="J134">
        <f>L27</f>
        <v>55</v>
      </c>
      <c r="K134" s="18" t="s">
        <v>25</v>
      </c>
      <c r="L134" s="20">
        <v>47</v>
      </c>
      <c r="M134" t="s">
        <v>10</v>
      </c>
      <c r="N134" t="s">
        <v>24</v>
      </c>
      <c r="O134" s="74" t="s">
        <v>85</v>
      </c>
      <c r="R134">
        <f>X69</f>
        <v>42</v>
      </c>
      <c r="S134" s="18" t="s">
        <v>25</v>
      </c>
      <c r="T134" s="20">
        <v>39</v>
      </c>
      <c r="U134">
        <f t="shared" si="53"/>
        <v>1</v>
      </c>
      <c r="V134">
        <f t="shared" si="54"/>
        <v>0</v>
      </c>
      <c r="Y134" s="20"/>
    </row>
    <row r="135" spans="1:25" x14ac:dyDescent="0.2">
      <c r="A135" s="7" t="str">
        <f t="shared" si="52"/>
        <v>Chris Logue</v>
      </c>
      <c r="B135">
        <f>SUM(U147:V147)-D135</f>
        <v>10</v>
      </c>
      <c r="D135" s="20">
        <f t="shared" si="55"/>
        <v>2</v>
      </c>
      <c r="E135" t="s">
        <v>4</v>
      </c>
      <c r="G135" t="s">
        <v>24</v>
      </c>
      <c r="H135" s="74" t="s">
        <v>128</v>
      </c>
      <c r="J135">
        <f>X27</f>
        <v>48</v>
      </c>
      <c r="K135" s="18" t="s">
        <v>25</v>
      </c>
      <c r="L135" s="20">
        <v>42</v>
      </c>
      <c r="M135" t="s">
        <v>11</v>
      </c>
      <c r="N135" t="s">
        <v>24</v>
      </c>
      <c r="O135" s="74" t="s">
        <v>144</v>
      </c>
      <c r="R135">
        <f>L83</f>
        <v>54</v>
      </c>
      <c r="S135" s="18" t="s">
        <v>25</v>
      </c>
      <c r="T135" s="20">
        <v>42</v>
      </c>
      <c r="U135">
        <f t="shared" si="53"/>
        <v>1</v>
      </c>
      <c r="V135">
        <f t="shared" si="54"/>
        <v>0</v>
      </c>
      <c r="Y135" s="20"/>
    </row>
    <row r="136" spans="1:25" x14ac:dyDescent="0.2">
      <c r="A136" s="7" t="str">
        <f t="shared" si="52"/>
        <v>Max Rittner</v>
      </c>
      <c r="B136">
        <f>SUM(U147:V147)-D136</f>
        <v>10</v>
      </c>
      <c r="D136" s="20">
        <f t="shared" si="55"/>
        <v>2</v>
      </c>
      <c r="E136" t="s">
        <v>5</v>
      </c>
      <c r="G136" t="s">
        <v>24</v>
      </c>
      <c r="H136" s="74" t="s">
        <v>85</v>
      </c>
      <c r="J136">
        <f>L41</f>
        <v>41</v>
      </c>
      <c r="K136" s="18" t="s">
        <v>25</v>
      </c>
      <c r="L136" s="20">
        <v>40</v>
      </c>
      <c r="M136" t="s">
        <v>12</v>
      </c>
      <c r="N136" t="s">
        <v>24</v>
      </c>
      <c r="O136" s="74" t="s">
        <v>149</v>
      </c>
      <c r="R136">
        <f>X83</f>
        <v>43</v>
      </c>
      <c r="S136" s="18" t="s">
        <v>25</v>
      </c>
      <c r="T136" s="20">
        <v>56</v>
      </c>
      <c r="U136">
        <f t="shared" si="53"/>
        <v>1</v>
      </c>
      <c r="V136">
        <f t="shared" si="54"/>
        <v>0</v>
      </c>
      <c r="Y136" s="20"/>
    </row>
    <row r="137" spans="1:25" x14ac:dyDescent="0.2">
      <c r="A137" s="7" t="str">
        <f t="shared" si="52"/>
        <v>Austin Souders</v>
      </c>
      <c r="B137">
        <f>SUM(U147:V147)-D137</f>
        <v>10</v>
      </c>
      <c r="D137" s="20">
        <f t="shared" si="55"/>
        <v>2</v>
      </c>
      <c r="E137" t="s">
        <v>6</v>
      </c>
      <c r="G137" t="s">
        <v>24</v>
      </c>
      <c r="H137" s="74" t="s">
        <v>128</v>
      </c>
      <c r="J137">
        <f>X41</f>
        <v>34</v>
      </c>
      <c r="K137" s="18" t="s">
        <v>25</v>
      </c>
      <c r="L137" s="20">
        <v>56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53"/>
        <v>0</v>
      </c>
      <c r="V137">
        <f t="shared" si="54"/>
        <v>1</v>
      </c>
      <c r="Y137" s="20"/>
    </row>
    <row r="138" spans="1:25" x14ac:dyDescent="0.2">
      <c r="A138" s="7" t="str">
        <f t="shared" si="52"/>
        <v>Mike Umberger</v>
      </c>
      <c r="B138">
        <f>SUM(U147:V147)-D138</f>
        <v>9</v>
      </c>
      <c r="D138" s="20">
        <f t="shared" si="55"/>
        <v>3</v>
      </c>
      <c r="E138" t="s">
        <v>7</v>
      </c>
      <c r="G138" t="s">
        <v>24</v>
      </c>
      <c r="H138" s="74" t="s">
        <v>144</v>
      </c>
      <c r="J138">
        <f>L55</f>
        <v>54</v>
      </c>
      <c r="K138" s="18" t="s">
        <v>25</v>
      </c>
      <c r="L138" s="20">
        <v>58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53"/>
        <v>0</v>
      </c>
      <c r="V138">
        <f t="shared" si="54"/>
        <v>1</v>
      </c>
      <c r="Y138" s="20"/>
    </row>
    <row r="139" spans="1:25" x14ac:dyDescent="0.2">
      <c r="A139" s="7" t="str">
        <f t="shared" si="52"/>
        <v>Tom Walsh</v>
      </c>
      <c r="B139">
        <f>SUM(U147:V147)-D139</f>
        <v>6</v>
      </c>
      <c r="D139" s="20">
        <f t="shared" si="55"/>
        <v>6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56">+IF(R132&gt;T132,1,0)</f>
        <v>1</v>
      </c>
      <c r="V139">
        <f t="shared" ref="V139:V146" si="57">+IF(+T132&gt;R132,1,0)</f>
        <v>0</v>
      </c>
    </row>
    <row r="140" spans="1:25" x14ac:dyDescent="0.2">
      <c r="A140" s="7" t="str">
        <f t="shared" si="52"/>
        <v>John Zhang</v>
      </c>
      <c r="B140">
        <f>SUM(U147:V147)-D140</f>
        <v>11</v>
      </c>
      <c r="D140" s="20">
        <f t="shared" ref="D140:D141" si="58">K124</f>
        <v>1</v>
      </c>
      <c r="U140">
        <f t="shared" si="56"/>
        <v>1</v>
      </c>
      <c r="V140">
        <f t="shared" si="57"/>
        <v>0</v>
      </c>
    </row>
    <row r="141" spans="1:25" x14ac:dyDescent="0.2">
      <c r="A141" s="7">
        <f t="shared" si="52"/>
        <v>0</v>
      </c>
      <c r="B141">
        <f>SUM(U147:V147)-D141</f>
        <v>12</v>
      </c>
      <c r="D141" s="20">
        <f t="shared" si="58"/>
        <v>0</v>
      </c>
      <c r="U141">
        <f t="shared" si="56"/>
        <v>1</v>
      </c>
      <c r="V141">
        <f t="shared" si="57"/>
        <v>0</v>
      </c>
    </row>
    <row r="142" spans="1:25" x14ac:dyDescent="0.2">
      <c r="A142" s="1" t="s">
        <v>56</v>
      </c>
      <c r="U142">
        <f t="shared" si="56"/>
        <v>1</v>
      </c>
      <c r="V142">
        <f t="shared" si="57"/>
        <v>0</v>
      </c>
    </row>
    <row r="143" spans="1:25" x14ac:dyDescent="0.2">
      <c r="U143">
        <f t="shared" si="56"/>
        <v>0</v>
      </c>
      <c r="V143">
        <f t="shared" si="57"/>
        <v>1</v>
      </c>
    </row>
    <row r="144" spans="1:25" x14ac:dyDescent="0.2">
      <c r="A144" t="str">
        <f>A31</f>
        <v>Matt Bibeau</v>
      </c>
      <c r="J144">
        <f>SUM(J132:J138)+SUM(R132:R139)</f>
        <v>585</v>
      </c>
      <c r="L144">
        <f>SUM(L132:L138)+SUM(T132:T139)</f>
        <v>565</v>
      </c>
      <c r="U144">
        <f t="shared" si="56"/>
        <v>0</v>
      </c>
      <c r="V144">
        <f t="shared" si="57"/>
        <v>0</v>
      </c>
    </row>
    <row r="145" spans="1:22" x14ac:dyDescent="0.2">
      <c r="A145" t="str">
        <f t="shared" ref="A145:A152" si="59">A32</f>
        <v>Kevin Davila</v>
      </c>
      <c r="U145">
        <f t="shared" si="56"/>
        <v>0</v>
      </c>
      <c r="V145">
        <f t="shared" si="57"/>
        <v>0</v>
      </c>
    </row>
    <row r="146" spans="1:22" x14ac:dyDescent="0.2">
      <c r="A146" t="str">
        <f t="shared" si="59"/>
        <v>Steve Lawson</v>
      </c>
      <c r="U146">
        <f t="shared" si="56"/>
        <v>0</v>
      </c>
      <c r="V146">
        <f t="shared" si="57"/>
        <v>0</v>
      </c>
    </row>
    <row r="147" spans="1:22" x14ac:dyDescent="0.2">
      <c r="A147" t="str">
        <f t="shared" si="59"/>
        <v>Chris Logue</v>
      </c>
      <c r="U147" s="41">
        <f>SUM(U132:U146)</f>
        <v>8</v>
      </c>
      <c r="V147" s="41">
        <f>SUM(V132:V146)</f>
        <v>4</v>
      </c>
    </row>
    <row r="148" spans="1:22" x14ac:dyDescent="0.2">
      <c r="A148" t="str">
        <f t="shared" si="59"/>
        <v>Max Rittner</v>
      </c>
    </row>
    <row r="149" spans="1:22" x14ac:dyDescent="0.2">
      <c r="A149" t="str">
        <f t="shared" si="59"/>
        <v>Austin Souders</v>
      </c>
    </row>
    <row r="150" spans="1:22" x14ac:dyDescent="0.2">
      <c r="A150" t="str">
        <f t="shared" si="59"/>
        <v>Mike Umberger</v>
      </c>
    </row>
    <row r="151" spans="1:22" x14ac:dyDescent="0.2">
      <c r="A151" t="str">
        <f t="shared" si="59"/>
        <v>Tom Walsh</v>
      </c>
    </row>
    <row r="152" spans="1:22" x14ac:dyDescent="0.2">
      <c r="A152" t="str">
        <f t="shared" si="59"/>
        <v>John Zhang</v>
      </c>
    </row>
  </sheetData>
  <mergeCells count="10">
    <mergeCell ref="N15:X15"/>
    <mergeCell ref="N1:X1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K152"/>
  <sheetViews>
    <sheetView workbookViewId="0">
      <selection activeCell="U101" sqref="U101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138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2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139</v>
      </c>
      <c r="B3" s="11"/>
      <c r="C3" s="7"/>
      <c r="D3" s="7"/>
      <c r="E3" s="7"/>
      <c r="F3" s="7">
        <v>2</v>
      </c>
      <c r="G3" s="7"/>
      <c r="H3" s="7"/>
      <c r="I3" s="7"/>
      <c r="J3" s="7">
        <v>3</v>
      </c>
      <c r="K3" s="7"/>
      <c r="L3" s="38">
        <f t="shared" ref="L3:L10" si="0">(B3*2)+(C3*3)+E3</f>
        <v>0</v>
      </c>
      <c r="M3" s="11"/>
      <c r="N3" s="11"/>
      <c r="O3" s="7"/>
      <c r="P3" s="7"/>
      <c r="Q3" s="7"/>
      <c r="R3" s="7"/>
      <c r="S3" s="7">
        <v>4</v>
      </c>
      <c r="T3" s="7"/>
      <c r="U3" s="7"/>
      <c r="V3" s="7">
        <v>1</v>
      </c>
      <c r="W3" s="7"/>
      <c r="X3" s="38">
        <f t="shared" ref="X3:X10" si="1">(N3*2)+(O3*3)+Q3</f>
        <v>0</v>
      </c>
    </row>
    <row r="4" spans="1:37" x14ac:dyDescent="0.2">
      <c r="A4" s="7" t="s">
        <v>140</v>
      </c>
      <c r="B4" s="11"/>
      <c r="C4" s="7">
        <v>4</v>
      </c>
      <c r="D4" s="7">
        <v>4</v>
      </c>
      <c r="E4" s="7">
        <v>4</v>
      </c>
      <c r="F4" s="7"/>
      <c r="G4" s="7">
        <v>7</v>
      </c>
      <c r="H4" s="7"/>
      <c r="I4" s="7"/>
      <c r="J4" s="7">
        <v>2</v>
      </c>
      <c r="K4" s="7"/>
      <c r="L4" s="3">
        <f t="shared" si="0"/>
        <v>16</v>
      </c>
      <c r="M4" s="11"/>
      <c r="N4" s="11">
        <v>2</v>
      </c>
      <c r="O4" s="7">
        <v>2</v>
      </c>
      <c r="P4" s="7">
        <v>4</v>
      </c>
      <c r="Q4" s="7">
        <v>4</v>
      </c>
      <c r="R4" s="7">
        <v>1</v>
      </c>
      <c r="S4" s="7">
        <v>8</v>
      </c>
      <c r="T4" s="7">
        <v>2</v>
      </c>
      <c r="U4" s="7">
        <v>1</v>
      </c>
      <c r="V4" s="7"/>
      <c r="W4" s="7"/>
      <c r="X4" s="3">
        <f t="shared" si="1"/>
        <v>14</v>
      </c>
    </row>
    <row r="5" spans="1:37" x14ac:dyDescent="0.2">
      <c r="A5" s="7" t="s">
        <v>107</v>
      </c>
      <c r="B5" s="11"/>
      <c r="C5" s="7"/>
      <c r="D5" s="7"/>
      <c r="E5" s="7"/>
      <c r="F5" s="7">
        <v>1</v>
      </c>
      <c r="G5" s="7">
        <v>1</v>
      </c>
      <c r="H5" s="7"/>
      <c r="I5" s="7"/>
      <c r="J5" s="7">
        <v>1</v>
      </c>
      <c r="K5" s="7"/>
      <c r="L5" s="3">
        <f t="shared" si="0"/>
        <v>0</v>
      </c>
      <c r="M5" s="11"/>
      <c r="N5" s="11"/>
      <c r="O5" s="7"/>
      <c r="P5" s="7"/>
      <c r="Q5" s="7"/>
      <c r="R5" s="7">
        <v>1</v>
      </c>
      <c r="S5" s="7"/>
      <c r="T5" s="7"/>
      <c r="U5" s="7"/>
      <c r="V5" s="7"/>
      <c r="W5" s="7"/>
      <c r="X5" s="3">
        <f t="shared" si="1"/>
        <v>0</v>
      </c>
    </row>
    <row r="6" spans="1:37" x14ac:dyDescent="0.2">
      <c r="A6" s="7" t="s">
        <v>95</v>
      </c>
      <c r="B6" s="11">
        <v>3</v>
      </c>
      <c r="C6" s="7">
        <v>1</v>
      </c>
      <c r="D6" s="7">
        <v>6</v>
      </c>
      <c r="E6" s="7">
        <v>2</v>
      </c>
      <c r="F6" s="7">
        <v>3</v>
      </c>
      <c r="G6" s="7">
        <v>8</v>
      </c>
      <c r="H6" s="7">
        <v>2</v>
      </c>
      <c r="I6" s="7"/>
      <c r="J6" s="7">
        <v>3</v>
      </c>
      <c r="K6" s="7"/>
      <c r="L6" s="3">
        <f t="shared" si="0"/>
        <v>11</v>
      </c>
      <c r="M6" s="11"/>
      <c r="N6" s="11">
        <v>4</v>
      </c>
      <c r="O6" s="7">
        <v>2</v>
      </c>
      <c r="P6" s="7"/>
      <c r="Q6" s="7"/>
      <c r="R6" s="7">
        <v>5</v>
      </c>
      <c r="S6" s="7">
        <v>2</v>
      </c>
      <c r="T6" s="7">
        <v>1</v>
      </c>
      <c r="U6" s="7"/>
      <c r="V6" s="7">
        <v>1</v>
      </c>
      <c r="W6" s="7"/>
      <c r="X6" s="3">
        <f t="shared" si="1"/>
        <v>14</v>
      </c>
    </row>
    <row r="7" spans="1:37" x14ac:dyDescent="0.2">
      <c r="A7" s="7" t="s">
        <v>112</v>
      </c>
      <c r="B7" s="11"/>
      <c r="C7" s="7">
        <v>1</v>
      </c>
      <c r="D7" s="7"/>
      <c r="E7" s="7"/>
      <c r="F7" s="7"/>
      <c r="G7" s="7">
        <v>2</v>
      </c>
      <c r="H7" s="7"/>
      <c r="I7" s="7"/>
      <c r="J7" s="7">
        <v>1</v>
      </c>
      <c r="K7" s="7"/>
      <c r="L7" s="3">
        <f t="shared" si="0"/>
        <v>3</v>
      </c>
      <c r="M7" s="11"/>
      <c r="N7" s="11"/>
      <c r="O7" s="7"/>
      <c r="P7" s="7"/>
      <c r="Q7" s="7"/>
      <c r="R7" s="7">
        <v>2</v>
      </c>
      <c r="S7" s="7">
        <v>1</v>
      </c>
      <c r="T7" s="7">
        <v>1</v>
      </c>
      <c r="U7" s="7"/>
      <c r="V7" s="7"/>
      <c r="W7" s="7"/>
      <c r="X7" s="3">
        <f t="shared" si="1"/>
        <v>0</v>
      </c>
    </row>
    <row r="8" spans="1:37" x14ac:dyDescent="0.2">
      <c r="A8" s="7" t="s">
        <v>141</v>
      </c>
      <c r="B8" s="11">
        <v>2</v>
      </c>
      <c r="C8" s="7"/>
      <c r="D8" s="7"/>
      <c r="E8" s="7"/>
      <c r="F8" s="7">
        <v>1</v>
      </c>
      <c r="G8" s="7">
        <v>4</v>
      </c>
      <c r="H8" s="7"/>
      <c r="I8" s="7"/>
      <c r="J8" s="7">
        <v>2</v>
      </c>
      <c r="K8" s="7"/>
      <c r="L8" s="3">
        <f t="shared" si="0"/>
        <v>4</v>
      </c>
      <c r="M8" s="11"/>
      <c r="N8" s="11">
        <v>6</v>
      </c>
      <c r="O8" s="7"/>
      <c r="P8" s="7">
        <v>7</v>
      </c>
      <c r="Q8" s="7">
        <v>2</v>
      </c>
      <c r="R8" s="7"/>
      <c r="S8" s="7">
        <v>5</v>
      </c>
      <c r="T8" s="7"/>
      <c r="U8" s="7"/>
      <c r="V8" s="7">
        <v>1</v>
      </c>
      <c r="W8" s="7"/>
      <c r="X8" s="3">
        <f t="shared" si="1"/>
        <v>14</v>
      </c>
    </row>
    <row r="9" spans="1:37" x14ac:dyDescent="0.2">
      <c r="A9" s="7" t="s">
        <v>142</v>
      </c>
      <c r="B9" s="11"/>
      <c r="C9" s="7"/>
      <c r="D9" s="7"/>
      <c r="E9" s="7"/>
      <c r="F9" s="7"/>
      <c r="G9" s="7"/>
      <c r="H9" s="7"/>
      <c r="I9" s="7"/>
      <c r="J9" s="7"/>
      <c r="K9" s="7"/>
      <c r="L9" s="3">
        <f t="shared" si="0"/>
        <v>0</v>
      </c>
      <c r="M9" s="11"/>
      <c r="N9" s="11">
        <v>4</v>
      </c>
      <c r="O9" s="7"/>
      <c r="P9" s="7"/>
      <c r="Q9" s="7"/>
      <c r="R9" s="7">
        <v>1</v>
      </c>
      <c r="S9" s="7">
        <v>2</v>
      </c>
      <c r="T9" s="7"/>
      <c r="U9" s="7"/>
      <c r="V9" s="7">
        <v>1</v>
      </c>
      <c r="W9" s="7"/>
      <c r="X9" s="3">
        <f t="shared" si="1"/>
        <v>8</v>
      </c>
    </row>
    <row r="10" spans="1:37" x14ac:dyDescent="0.2">
      <c r="A10" s="7" t="s">
        <v>143</v>
      </c>
      <c r="B10" s="11"/>
      <c r="C10" s="7"/>
      <c r="D10" s="7">
        <v>2</v>
      </c>
      <c r="E10" s="7"/>
      <c r="F10" s="7">
        <v>1</v>
      </c>
      <c r="G10" s="7">
        <v>4</v>
      </c>
      <c r="H10" s="7">
        <v>1</v>
      </c>
      <c r="I10" s="7"/>
      <c r="J10" s="7">
        <v>1</v>
      </c>
      <c r="K10" s="7"/>
      <c r="L10" s="3">
        <f t="shared" si="0"/>
        <v>0</v>
      </c>
      <c r="M10" s="11"/>
      <c r="N10" s="11">
        <v>2</v>
      </c>
      <c r="O10" s="7"/>
      <c r="P10" s="7">
        <v>1</v>
      </c>
      <c r="Q10" s="7"/>
      <c r="R10" s="7">
        <v>1</v>
      </c>
      <c r="S10" s="7">
        <v>2</v>
      </c>
      <c r="T10" s="7"/>
      <c r="U10" s="7"/>
      <c r="V10" s="7"/>
      <c r="W10" s="7"/>
      <c r="X10" s="3">
        <f t="shared" si="1"/>
        <v>4</v>
      </c>
    </row>
    <row r="11" spans="1:37" x14ac:dyDescent="0.2">
      <c r="A11" s="7" t="s">
        <v>113</v>
      </c>
      <c r="B11" s="11">
        <v>2</v>
      </c>
      <c r="C11" s="7"/>
      <c r="D11" s="7">
        <v>10</v>
      </c>
      <c r="E11" s="7">
        <v>7</v>
      </c>
      <c r="F11" s="7">
        <v>3</v>
      </c>
      <c r="G11" s="7">
        <v>8</v>
      </c>
      <c r="H11" s="7">
        <v>4</v>
      </c>
      <c r="I11" s="7">
        <v>1</v>
      </c>
      <c r="J11" s="7">
        <v>5</v>
      </c>
      <c r="K11" s="7"/>
      <c r="L11" s="3">
        <f>(B11*2)+(C11*3)+E11</f>
        <v>11</v>
      </c>
      <c r="M11" s="11"/>
      <c r="N11" s="11"/>
      <c r="O11" s="7"/>
      <c r="P11" s="7"/>
      <c r="Q11" s="7"/>
      <c r="R11" s="7">
        <v>5</v>
      </c>
      <c r="S11" s="7">
        <v>3</v>
      </c>
      <c r="T11" s="7">
        <v>1</v>
      </c>
      <c r="U11" s="7"/>
      <c r="V11" s="7">
        <v>3</v>
      </c>
      <c r="W11" s="7"/>
      <c r="X11" s="3">
        <f>(N11*2)+(O11*3)+Q11</f>
        <v>0</v>
      </c>
    </row>
    <row r="12" spans="1:37" x14ac:dyDescent="0.2">
      <c r="A12" s="7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37" ht="13.5" thickBot="1" x14ac:dyDescent="0.25">
      <c r="A13" s="7" t="s">
        <v>19</v>
      </c>
      <c r="B13" s="12">
        <f t="shared" ref="B13:L13" si="2">SUM(B3:B12)</f>
        <v>7</v>
      </c>
      <c r="C13" s="13">
        <f t="shared" si="2"/>
        <v>6</v>
      </c>
      <c r="D13" s="13">
        <f t="shared" si="2"/>
        <v>22</v>
      </c>
      <c r="E13" s="13">
        <f t="shared" si="2"/>
        <v>13</v>
      </c>
      <c r="F13" s="13">
        <f t="shared" si="2"/>
        <v>11</v>
      </c>
      <c r="G13" s="13">
        <f t="shared" si="2"/>
        <v>34</v>
      </c>
      <c r="H13" s="13">
        <f t="shared" si="2"/>
        <v>7</v>
      </c>
      <c r="I13" s="13">
        <f t="shared" si="2"/>
        <v>1</v>
      </c>
      <c r="J13" s="13">
        <f t="shared" si="2"/>
        <v>18</v>
      </c>
      <c r="K13" s="13">
        <f t="shared" si="2"/>
        <v>0</v>
      </c>
      <c r="L13" s="43">
        <f t="shared" si="2"/>
        <v>45</v>
      </c>
      <c r="M13" s="7"/>
      <c r="N13" s="12">
        <f t="shared" ref="N13:X13" si="3">SUM(N3:N12)</f>
        <v>18</v>
      </c>
      <c r="O13" s="13">
        <f t="shared" si="3"/>
        <v>4</v>
      </c>
      <c r="P13" s="13">
        <f t="shared" si="3"/>
        <v>12</v>
      </c>
      <c r="Q13" s="13">
        <f t="shared" si="3"/>
        <v>6</v>
      </c>
      <c r="R13" s="13">
        <f t="shared" si="3"/>
        <v>16</v>
      </c>
      <c r="S13" s="13">
        <f t="shared" si="3"/>
        <v>27</v>
      </c>
      <c r="T13" s="13">
        <f t="shared" si="3"/>
        <v>5</v>
      </c>
      <c r="U13" s="13">
        <f t="shared" si="3"/>
        <v>1</v>
      </c>
      <c r="V13" s="13">
        <f t="shared" si="3"/>
        <v>7</v>
      </c>
      <c r="W13" s="13">
        <f t="shared" si="3"/>
        <v>0</v>
      </c>
      <c r="X13" s="44">
        <f t="shared" si="3"/>
        <v>54</v>
      </c>
    </row>
    <row r="14" spans="1:37" x14ac:dyDescent="0.2">
      <c r="A14" s="7"/>
      <c r="B14" s="7"/>
      <c r="C14" s="7"/>
      <c r="D14" s="7"/>
      <c r="E14" s="14">
        <f>+E13/D13</f>
        <v>0.59090909090909094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0.5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 t="shared" ref="A17:A24" si="4">A3</f>
        <v>Adam Connito</v>
      </c>
      <c r="B17" s="11"/>
      <c r="C17" s="7"/>
      <c r="D17" s="7"/>
      <c r="E17" s="7"/>
      <c r="F17" s="42"/>
      <c r="G17" s="7">
        <v>7</v>
      </c>
      <c r="H17" s="7">
        <v>1</v>
      </c>
      <c r="I17" s="7"/>
      <c r="J17" s="7"/>
      <c r="K17" s="7"/>
      <c r="L17" s="38">
        <f t="shared" ref="L17:L24" si="5">(B17*2)+(C17*3)+E17</f>
        <v>0</v>
      </c>
      <c r="M17" s="7"/>
      <c r="N17" s="11">
        <v>1</v>
      </c>
      <c r="O17" s="7"/>
      <c r="P17" s="7"/>
      <c r="Q17" s="7"/>
      <c r="R17" s="7"/>
      <c r="S17" s="7">
        <v>2</v>
      </c>
      <c r="T17" s="7">
        <v>1</v>
      </c>
      <c r="U17" s="7"/>
      <c r="V17" s="7">
        <v>1</v>
      </c>
      <c r="W17" s="7"/>
      <c r="X17" s="38">
        <f t="shared" ref="X17:X24" si="6">(N17*2)+(O17*3)+Q17</f>
        <v>2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 t="shared" si="4"/>
        <v>Ryan Duff</v>
      </c>
      <c r="B18" s="11">
        <v>4</v>
      </c>
      <c r="C18" s="7"/>
      <c r="D18" s="7"/>
      <c r="E18" s="7"/>
      <c r="F18" s="7"/>
      <c r="G18" s="7">
        <v>7</v>
      </c>
      <c r="H18" s="7">
        <v>1</v>
      </c>
      <c r="I18" s="7"/>
      <c r="J18" s="7">
        <v>4</v>
      </c>
      <c r="K18" s="7"/>
      <c r="L18" s="3">
        <f t="shared" si="5"/>
        <v>8</v>
      </c>
      <c r="M18" s="7"/>
      <c r="N18" s="11">
        <v>5</v>
      </c>
      <c r="O18" s="7">
        <v>1</v>
      </c>
      <c r="P18" s="7">
        <v>6</v>
      </c>
      <c r="Q18" s="7">
        <v>3</v>
      </c>
      <c r="R18" s="7">
        <v>2</v>
      </c>
      <c r="S18" s="7">
        <v>6</v>
      </c>
      <c r="T18" s="7">
        <v>4</v>
      </c>
      <c r="U18" s="7"/>
      <c r="V18" s="7">
        <v>4</v>
      </c>
      <c r="W18" s="7"/>
      <c r="X18" s="3">
        <f t="shared" si="6"/>
        <v>16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si="4"/>
        <v>Kevin Lalli</v>
      </c>
      <c r="B19" s="11"/>
      <c r="C19" s="7"/>
      <c r="D19" s="7">
        <v>2</v>
      </c>
      <c r="E19" s="7">
        <v>1</v>
      </c>
      <c r="F19" s="7">
        <v>1</v>
      </c>
      <c r="G19" s="7">
        <v>2</v>
      </c>
      <c r="H19" s="7"/>
      <c r="I19" s="7"/>
      <c r="J19" s="7">
        <v>1</v>
      </c>
      <c r="K19" s="7"/>
      <c r="L19" s="3">
        <f t="shared" si="5"/>
        <v>1</v>
      </c>
      <c r="M19" s="7"/>
      <c r="N19" s="11"/>
      <c r="O19" s="7">
        <v>1</v>
      </c>
      <c r="P19" s="7"/>
      <c r="Q19" s="7"/>
      <c r="R19" s="7"/>
      <c r="S19" s="7"/>
      <c r="T19" s="7">
        <v>1</v>
      </c>
      <c r="U19" s="7"/>
      <c r="V19" s="7">
        <v>1</v>
      </c>
      <c r="W19" s="7"/>
      <c r="X19" s="3">
        <f t="shared" si="6"/>
        <v>3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4"/>
        <v>Patrick Lee</v>
      </c>
      <c r="B20" s="11"/>
      <c r="C20" s="7">
        <v>1</v>
      </c>
      <c r="D20" s="7">
        <v>2</v>
      </c>
      <c r="E20" s="7">
        <v>2</v>
      </c>
      <c r="F20" s="7">
        <v>3</v>
      </c>
      <c r="G20" s="7">
        <v>3</v>
      </c>
      <c r="H20" s="7"/>
      <c r="I20" s="7"/>
      <c r="J20" s="7">
        <v>1</v>
      </c>
      <c r="K20" s="7"/>
      <c r="L20" s="3">
        <f t="shared" si="5"/>
        <v>5</v>
      </c>
      <c r="M20" s="7"/>
      <c r="N20" s="11">
        <v>1</v>
      </c>
      <c r="O20" s="7">
        <v>1</v>
      </c>
      <c r="P20" s="7">
        <v>2</v>
      </c>
      <c r="Q20" s="7">
        <v>1</v>
      </c>
      <c r="R20" s="7">
        <v>1</v>
      </c>
      <c r="S20" s="7">
        <v>2</v>
      </c>
      <c r="T20" s="7">
        <v>5</v>
      </c>
      <c r="U20" s="7"/>
      <c r="V20" s="7">
        <v>2</v>
      </c>
      <c r="W20" s="7"/>
      <c r="X20" s="3">
        <f t="shared" si="6"/>
        <v>6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4"/>
        <v>Nick McGrail</v>
      </c>
      <c r="B21" s="11">
        <v>1</v>
      </c>
      <c r="C21" s="7">
        <v>1</v>
      </c>
      <c r="D21" s="7"/>
      <c r="E21" s="7"/>
      <c r="F21" s="7"/>
      <c r="G21" s="7">
        <v>1</v>
      </c>
      <c r="H21" s="7">
        <v>1</v>
      </c>
      <c r="I21" s="7"/>
      <c r="J21" s="7">
        <v>2</v>
      </c>
      <c r="K21" s="7"/>
      <c r="L21" s="3">
        <f t="shared" si="5"/>
        <v>5</v>
      </c>
      <c r="M21" s="7"/>
      <c r="N21" s="11"/>
      <c r="O21" s="7"/>
      <c r="P21" s="7"/>
      <c r="Q21" s="7"/>
      <c r="R21" s="7"/>
      <c r="S21" s="7"/>
      <c r="T21" s="7"/>
      <c r="U21" s="7"/>
      <c r="V21" s="7"/>
      <c r="W21" s="7">
        <v>1</v>
      </c>
      <c r="X21" s="3">
        <f t="shared" si="6"/>
        <v>0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4"/>
        <v>Mike O'Brien</v>
      </c>
      <c r="B22" s="11">
        <v>3</v>
      </c>
      <c r="C22" s="7"/>
      <c r="D22" s="7"/>
      <c r="E22" s="7"/>
      <c r="F22" s="7">
        <v>2</v>
      </c>
      <c r="G22" s="7">
        <v>4</v>
      </c>
      <c r="H22" s="7">
        <v>1</v>
      </c>
      <c r="I22" s="7"/>
      <c r="J22" s="7">
        <v>1</v>
      </c>
      <c r="K22" s="7"/>
      <c r="L22" s="3">
        <f t="shared" si="5"/>
        <v>6</v>
      </c>
      <c r="M22" s="7"/>
      <c r="N22" s="11"/>
      <c r="O22" s="7"/>
      <c r="P22" s="7">
        <v>4</v>
      </c>
      <c r="Q22" s="7">
        <v>3</v>
      </c>
      <c r="R22" s="7"/>
      <c r="S22" s="7">
        <v>4</v>
      </c>
      <c r="T22" s="7"/>
      <c r="U22" s="7"/>
      <c r="V22" s="7">
        <v>3</v>
      </c>
      <c r="W22" s="7"/>
      <c r="X22" s="3">
        <f t="shared" si="6"/>
        <v>3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4"/>
        <v>Brian Provencher</v>
      </c>
      <c r="B23" s="11">
        <v>1</v>
      </c>
      <c r="C23" s="7"/>
      <c r="D23" s="7"/>
      <c r="E23" s="7"/>
      <c r="F23" s="7">
        <v>2</v>
      </c>
      <c r="G23" s="7">
        <v>5</v>
      </c>
      <c r="H23" s="7"/>
      <c r="I23" s="7"/>
      <c r="J23" s="7">
        <v>1</v>
      </c>
      <c r="K23" s="7"/>
      <c r="L23" s="3">
        <f t="shared" si="5"/>
        <v>2</v>
      </c>
      <c r="M23" s="7"/>
      <c r="N23" s="11">
        <v>1</v>
      </c>
      <c r="O23" s="7"/>
      <c r="P23" s="7"/>
      <c r="Q23" s="7"/>
      <c r="R23" s="7">
        <v>2</v>
      </c>
      <c r="S23" s="7">
        <v>6</v>
      </c>
      <c r="T23" s="7">
        <v>1</v>
      </c>
      <c r="U23" s="7"/>
      <c r="V23" s="7"/>
      <c r="W23" s="7"/>
      <c r="X23" s="3">
        <f t="shared" si="6"/>
        <v>2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4"/>
        <v>Matt Swingler</v>
      </c>
      <c r="B24" s="11"/>
      <c r="C24" s="7"/>
      <c r="D24" s="7">
        <v>2</v>
      </c>
      <c r="E24" s="7"/>
      <c r="F24" s="7"/>
      <c r="G24" s="7">
        <v>4</v>
      </c>
      <c r="H24" s="7">
        <v>1</v>
      </c>
      <c r="I24" s="7"/>
      <c r="J24" s="7">
        <v>2</v>
      </c>
      <c r="K24" s="7"/>
      <c r="L24" s="3">
        <f t="shared" si="5"/>
        <v>0</v>
      </c>
      <c r="M24" s="7"/>
      <c r="N24" s="11">
        <v>2</v>
      </c>
      <c r="O24" s="7"/>
      <c r="P24" s="7">
        <v>3</v>
      </c>
      <c r="Q24" s="7">
        <v>1</v>
      </c>
      <c r="R24" s="7">
        <v>1</v>
      </c>
      <c r="S24" s="7">
        <v>5</v>
      </c>
      <c r="T24" s="7">
        <v>2</v>
      </c>
      <c r="U24" s="7"/>
      <c r="V24" s="7">
        <v>2</v>
      </c>
      <c r="W24" s="7"/>
      <c r="X24" s="3">
        <f t="shared" si="6"/>
        <v>5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Tim Walsh</v>
      </c>
      <c r="B25" s="11">
        <v>2</v>
      </c>
      <c r="C25" s="7"/>
      <c r="D25" s="7">
        <v>6</v>
      </c>
      <c r="E25" s="7">
        <v>2</v>
      </c>
      <c r="F25" s="7">
        <v>1</v>
      </c>
      <c r="G25" s="7">
        <v>7</v>
      </c>
      <c r="H25" s="7">
        <v>1</v>
      </c>
      <c r="I25" s="7"/>
      <c r="J25" s="7">
        <v>3</v>
      </c>
      <c r="K25" s="7"/>
      <c r="L25" s="3">
        <f>(B25*2)+(C25*3)+E25</f>
        <v>6</v>
      </c>
      <c r="M25" s="7"/>
      <c r="N25" s="11">
        <v>2</v>
      </c>
      <c r="O25" s="7">
        <v>1</v>
      </c>
      <c r="P25" s="7">
        <v>5</v>
      </c>
      <c r="Q25" s="7">
        <v>3</v>
      </c>
      <c r="R25" s="7">
        <v>5</v>
      </c>
      <c r="S25" s="7">
        <v>10</v>
      </c>
      <c r="T25" s="7">
        <v>4</v>
      </c>
      <c r="U25" s="7">
        <v>1</v>
      </c>
      <c r="V25" s="7">
        <v>1</v>
      </c>
      <c r="W25" s="7"/>
      <c r="X25" s="3">
        <f>(N25*2)+(O25*3)+Q25</f>
        <v>10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>
        <f>A12</f>
        <v>0</v>
      </c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17"/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L27" si="7">SUM(B17:B26)</f>
        <v>11</v>
      </c>
      <c r="C27" s="13">
        <f t="shared" si="7"/>
        <v>2</v>
      </c>
      <c r="D27" s="13">
        <f t="shared" si="7"/>
        <v>12</v>
      </c>
      <c r="E27" s="13">
        <f t="shared" si="7"/>
        <v>5</v>
      </c>
      <c r="F27" s="13">
        <f t="shared" si="7"/>
        <v>9</v>
      </c>
      <c r="G27" s="13">
        <f t="shared" si="7"/>
        <v>40</v>
      </c>
      <c r="H27" s="13">
        <f t="shared" si="7"/>
        <v>6</v>
      </c>
      <c r="I27" s="13">
        <f t="shared" si="7"/>
        <v>0</v>
      </c>
      <c r="J27" s="13">
        <f t="shared" si="7"/>
        <v>15</v>
      </c>
      <c r="K27" s="13">
        <f t="shared" si="7"/>
        <v>0</v>
      </c>
      <c r="L27" s="44">
        <f t="shared" si="7"/>
        <v>33</v>
      </c>
      <c r="M27" s="7"/>
      <c r="N27" s="12">
        <f t="shared" ref="N27:X27" si="8">SUM(N17:N26)</f>
        <v>12</v>
      </c>
      <c r="O27" s="13">
        <f t="shared" si="8"/>
        <v>4</v>
      </c>
      <c r="P27" s="13">
        <f t="shared" si="8"/>
        <v>20</v>
      </c>
      <c r="Q27" s="13">
        <f t="shared" si="8"/>
        <v>11</v>
      </c>
      <c r="R27" s="13">
        <f t="shared" si="8"/>
        <v>11</v>
      </c>
      <c r="S27" s="13">
        <f t="shared" si="8"/>
        <v>35</v>
      </c>
      <c r="T27" s="13">
        <f t="shared" si="8"/>
        <v>18</v>
      </c>
      <c r="U27" s="13">
        <f t="shared" si="8"/>
        <v>1</v>
      </c>
      <c r="V27" s="13">
        <f t="shared" si="8"/>
        <v>14</v>
      </c>
      <c r="W27" s="13">
        <f t="shared" si="8"/>
        <v>1</v>
      </c>
      <c r="X27" s="44">
        <f t="shared" si="8"/>
        <v>47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>
        <f>+E27/D27</f>
        <v>0.41666666666666669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0.55000000000000004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 t="shared" ref="A31:A38" si="9">+A3</f>
        <v>Adam Connito</v>
      </c>
      <c r="B31" s="11">
        <v>3</v>
      </c>
      <c r="C31" s="7"/>
      <c r="D31" s="7"/>
      <c r="E31" s="7"/>
      <c r="F31" s="7">
        <v>1</v>
      </c>
      <c r="G31" s="7">
        <v>1</v>
      </c>
      <c r="H31" s="7"/>
      <c r="I31" s="7"/>
      <c r="J31" s="7">
        <v>3</v>
      </c>
      <c r="K31" s="7"/>
      <c r="L31" s="38">
        <f t="shared" ref="L31:L38" si="10">(B31*2)+(C31*3)+E31</f>
        <v>6</v>
      </c>
      <c r="M31" s="7"/>
      <c r="N31" s="11"/>
      <c r="O31" s="7"/>
      <c r="P31" s="7"/>
      <c r="Q31" s="7"/>
      <c r="R31" s="7"/>
      <c r="S31" s="7"/>
      <c r="T31" s="7"/>
      <c r="U31" s="7"/>
      <c r="V31" s="7"/>
      <c r="W31" s="7">
        <v>1</v>
      </c>
      <c r="X31" s="38">
        <f t="shared" ref="X31:X38" si="11">(N31*2)+(O31*3)+Q31</f>
        <v>0</v>
      </c>
    </row>
    <row r="32" spans="1:37" x14ac:dyDescent="0.2">
      <c r="A32" s="7" t="str">
        <f t="shared" si="9"/>
        <v>Ryan Duff</v>
      </c>
      <c r="B32" s="11">
        <v>5</v>
      </c>
      <c r="C32" s="7">
        <v>1</v>
      </c>
      <c r="D32" s="7"/>
      <c r="E32" s="7"/>
      <c r="F32" s="7">
        <v>1</v>
      </c>
      <c r="G32" s="7">
        <v>5</v>
      </c>
      <c r="H32" s="7"/>
      <c r="I32" s="7"/>
      <c r="J32" s="7">
        <v>2</v>
      </c>
      <c r="K32" s="7"/>
      <c r="L32" s="3">
        <f t="shared" si="10"/>
        <v>13</v>
      </c>
      <c r="M32" s="7"/>
      <c r="N32" s="11">
        <v>2</v>
      </c>
      <c r="O32" s="7">
        <v>1</v>
      </c>
      <c r="P32" s="7">
        <v>5</v>
      </c>
      <c r="Q32" s="7">
        <v>3</v>
      </c>
      <c r="R32" s="7"/>
      <c r="S32" s="7">
        <v>7</v>
      </c>
      <c r="T32" s="7"/>
      <c r="U32" s="7"/>
      <c r="V32" s="7">
        <v>3</v>
      </c>
      <c r="W32" s="7"/>
      <c r="X32" s="3">
        <f t="shared" si="11"/>
        <v>10</v>
      </c>
    </row>
    <row r="33" spans="1:24" x14ac:dyDescent="0.2">
      <c r="A33" s="7" t="str">
        <f t="shared" si="9"/>
        <v>Kevin Lalli</v>
      </c>
      <c r="B33" s="11"/>
      <c r="C33" s="7"/>
      <c r="D33" s="7"/>
      <c r="E33" s="7"/>
      <c r="F33" s="7">
        <v>1</v>
      </c>
      <c r="G33" s="7"/>
      <c r="H33" s="7"/>
      <c r="I33" s="7"/>
      <c r="J33" s="7">
        <v>1</v>
      </c>
      <c r="K33" s="7"/>
      <c r="L33" s="3">
        <f t="shared" si="10"/>
        <v>0</v>
      </c>
      <c r="M33" s="7"/>
      <c r="N33" s="11"/>
      <c r="O33" s="7"/>
      <c r="P33" s="7"/>
      <c r="Q33" s="7"/>
      <c r="R33" s="7"/>
      <c r="S33" s="7">
        <v>1</v>
      </c>
      <c r="T33" s="7"/>
      <c r="U33" s="7"/>
      <c r="V33" s="7"/>
      <c r="W33" s="7"/>
      <c r="X33" s="3">
        <f t="shared" si="11"/>
        <v>0</v>
      </c>
    </row>
    <row r="34" spans="1:24" x14ac:dyDescent="0.2">
      <c r="A34" s="7" t="str">
        <f t="shared" si="9"/>
        <v>Patrick Lee</v>
      </c>
      <c r="B34" s="11">
        <v>1</v>
      </c>
      <c r="C34" s="7">
        <v>2</v>
      </c>
      <c r="D34" s="7"/>
      <c r="E34" s="7"/>
      <c r="F34" s="7">
        <v>1</v>
      </c>
      <c r="G34" s="7">
        <v>5</v>
      </c>
      <c r="H34" s="7"/>
      <c r="I34" s="7"/>
      <c r="J34" s="7">
        <v>2</v>
      </c>
      <c r="K34" s="7"/>
      <c r="L34" s="3">
        <f t="shared" si="10"/>
        <v>8</v>
      </c>
      <c r="M34" s="7"/>
      <c r="N34" s="11">
        <v>3</v>
      </c>
      <c r="O34" s="7">
        <v>3</v>
      </c>
      <c r="P34" s="7">
        <v>3</v>
      </c>
      <c r="Q34" s="7">
        <v>2</v>
      </c>
      <c r="R34" s="7"/>
      <c r="S34" s="7">
        <v>5</v>
      </c>
      <c r="T34" s="7"/>
      <c r="U34" s="7">
        <v>1</v>
      </c>
      <c r="V34" s="7">
        <v>1</v>
      </c>
      <c r="W34" s="7"/>
      <c r="X34" s="3">
        <f t="shared" si="11"/>
        <v>17</v>
      </c>
    </row>
    <row r="35" spans="1:24" x14ac:dyDescent="0.2">
      <c r="A35" s="7" t="str">
        <f t="shared" si="9"/>
        <v>Nick McGrail</v>
      </c>
      <c r="B35" s="11"/>
      <c r="C35" s="7"/>
      <c r="D35" s="7">
        <v>2</v>
      </c>
      <c r="E35" s="7">
        <v>1</v>
      </c>
      <c r="F35" s="7">
        <v>2</v>
      </c>
      <c r="G35" s="7">
        <v>4</v>
      </c>
      <c r="H35" s="7"/>
      <c r="I35" s="7"/>
      <c r="J35" s="7">
        <v>3</v>
      </c>
      <c r="K35" s="7"/>
      <c r="L35" s="3">
        <f t="shared" si="10"/>
        <v>1</v>
      </c>
      <c r="M35" s="7"/>
      <c r="N35" s="11">
        <v>1</v>
      </c>
      <c r="O35" s="7"/>
      <c r="P35" s="7"/>
      <c r="Q35" s="7"/>
      <c r="R35" s="7">
        <v>1</v>
      </c>
      <c r="S35" s="7">
        <v>2</v>
      </c>
      <c r="T35" s="7"/>
      <c r="U35" s="7"/>
      <c r="V35" s="7">
        <v>1</v>
      </c>
      <c r="W35" s="7"/>
      <c r="X35" s="3">
        <f t="shared" si="11"/>
        <v>2</v>
      </c>
    </row>
    <row r="36" spans="1:24" x14ac:dyDescent="0.2">
      <c r="A36" s="7" t="str">
        <f t="shared" si="9"/>
        <v>Mike O'Brien</v>
      </c>
      <c r="B36" s="11">
        <v>3</v>
      </c>
      <c r="C36" s="7"/>
      <c r="D36" s="7">
        <v>1</v>
      </c>
      <c r="E36" s="7"/>
      <c r="F36" s="7"/>
      <c r="G36" s="7">
        <v>6</v>
      </c>
      <c r="H36" s="7"/>
      <c r="I36" s="7"/>
      <c r="J36" s="7">
        <v>2</v>
      </c>
      <c r="K36" s="7"/>
      <c r="L36" s="3">
        <f t="shared" si="10"/>
        <v>6</v>
      </c>
      <c r="M36" s="7"/>
      <c r="N36" s="11">
        <v>2</v>
      </c>
      <c r="O36" s="7"/>
      <c r="P36" s="7"/>
      <c r="Q36" s="7"/>
      <c r="R36" s="7"/>
      <c r="S36" s="7">
        <v>5</v>
      </c>
      <c r="T36" s="7"/>
      <c r="U36" s="7"/>
      <c r="V36" s="7">
        <v>1</v>
      </c>
      <c r="W36" s="7"/>
      <c r="X36" s="3">
        <f t="shared" si="11"/>
        <v>4</v>
      </c>
    </row>
    <row r="37" spans="1:24" x14ac:dyDescent="0.2">
      <c r="A37" s="7" t="str">
        <f t="shared" si="9"/>
        <v>Brian Provencher</v>
      </c>
      <c r="B37" s="11"/>
      <c r="C37" s="7"/>
      <c r="D37" s="7">
        <v>4</v>
      </c>
      <c r="E37" s="7">
        <v>1</v>
      </c>
      <c r="F37" s="7">
        <v>4</v>
      </c>
      <c r="G37" s="7">
        <v>4</v>
      </c>
      <c r="H37" s="7"/>
      <c r="I37" s="7"/>
      <c r="J37" s="7">
        <v>2</v>
      </c>
      <c r="K37" s="7"/>
      <c r="L37" s="3">
        <f t="shared" si="10"/>
        <v>1</v>
      </c>
      <c r="M37" s="7"/>
      <c r="N37" s="11">
        <v>1</v>
      </c>
      <c r="O37" s="7"/>
      <c r="P37" s="7"/>
      <c r="Q37" s="7"/>
      <c r="R37" s="7"/>
      <c r="S37" s="7">
        <v>5</v>
      </c>
      <c r="T37" s="7"/>
      <c r="U37" s="7"/>
      <c r="V37" s="7">
        <v>3</v>
      </c>
      <c r="W37" s="7"/>
      <c r="X37" s="3">
        <f t="shared" si="11"/>
        <v>2</v>
      </c>
    </row>
    <row r="38" spans="1:24" x14ac:dyDescent="0.2">
      <c r="A38" s="7" t="str">
        <f t="shared" si="9"/>
        <v>Matt Swingler</v>
      </c>
      <c r="B38" s="11">
        <v>3</v>
      </c>
      <c r="C38" s="7"/>
      <c r="D38" s="7">
        <v>2</v>
      </c>
      <c r="E38" s="7"/>
      <c r="F38" s="7">
        <v>1</v>
      </c>
      <c r="G38" s="7">
        <v>6</v>
      </c>
      <c r="H38" s="7">
        <v>1</v>
      </c>
      <c r="I38" s="7"/>
      <c r="J38" s="7">
        <v>2</v>
      </c>
      <c r="K38" s="7"/>
      <c r="L38" s="3">
        <f t="shared" si="10"/>
        <v>6</v>
      </c>
      <c r="M38" s="7"/>
      <c r="N38" s="11">
        <v>1</v>
      </c>
      <c r="O38" s="7"/>
      <c r="P38" s="7"/>
      <c r="Q38" s="7"/>
      <c r="R38" s="7"/>
      <c r="S38" s="7">
        <v>1</v>
      </c>
      <c r="T38" s="7"/>
      <c r="U38" s="7"/>
      <c r="V38" s="7">
        <v>1</v>
      </c>
      <c r="W38" s="7"/>
      <c r="X38" s="3">
        <f t="shared" si="11"/>
        <v>2</v>
      </c>
    </row>
    <row r="39" spans="1:24" x14ac:dyDescent="0.2">
      <c r="A39" s="7" t="str">
        <f>A11</f>
        <v>Tim Walsh</v>
      </c>
      <c r="B39" s="11"/>
      <c r="C39" s="7"/>
      <c r="D39" s="7">
        <v>2</v>
      </c>
      <c r="E39" s="7">
        <v>2</v>
      </c>
      <c r="F39" s="7">
        <v>4</v>
      </c>
      <c r="G39" s="7">
        <v>1</v>
      </c>
      <c r="H39" s="7">
        <v>2</v>
      </c>
      <c r="I39" s="7"/>
      <c r="J39" s="7">
        <v>1</v>
      </c>
      <c r="K39" s="7"/>
      <c r="L39" s="3">
        <f>(B39*2)+(C39*3)+E39</f>
        <v>2</v>
      </c>
      <c r="M39" s="7"/>
      <c r="N39" s="11">
        <v>3</v>
      </c>
      <c r="O39" s="7"/>
      <c r="P39" s="7">
        <v>8</v>
      </c>
      <c r="Q39" s="7">
        <v>6</v>
      </c>
      <c r="R39" s="7">
        <v>4</v>
      </c>
      <c r="S39" s="7">
        <v>6</v>
      </c>
      <c r="T39" s="7">
        <v>1</v>
      </c>
      <c r="U39" s="7"/>
      <c r="V39" s="7">
        <v>4</v>
      </c>
      <c r="W39" s="7"/>
      <c r="X39" s="3">
        <f>(N39*2)+(O39*3)+Q39</f>
        <v>12</v>
      </c>
    </row>
    <row r="40" spans="1:24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17"/>
    </row>
    <row r="41" spans="1:24" ht="13.5" thickBot="1" x14ac:dyDescent="0.25">
      <c r="A41" s="7" t="s">
        <v>19</v>
      </c>
      <c r="B41" s="12">
        <f t="shared" ref="B41:L41" si="12">SUM(B31:B40)</f>
        <v>15</v>
      </c>
      <c r="C41" s="13">
        <f t="shared" si="12"/>
        <v>3</v>
      </c>
      <c r="D41" s="13">
        <f t="shared" si="12"/>
        <v>11</v>
      </c>
      <c r="E41" s="13">
        <f t="shared" si="12"/>
        <v>4</v>
      </c>
      <c r="F41" s="13">
        <f t="shared" si="12"/>
        <v>15</v>
      </c>
      <c r="G41" s="13">
        <f t="shared" si="12"/>
        <v>32</v>
      </c>
      <c r="H41" s="13">
        <f t="shared" si="12"/>
        <v>3</v>
      </c>
      <c r="I41" s="13">
        <f t="shared" si="12"/>
        <v>0</v>
      </c>
      <c r="J41" s="13">
        <f t="shared" si="12"/>
        <v>18</v>
      </c>
      <c r="K41" s="13">
        <f t="shared" si="12"/>
        <v>0</v>
      </c>
      <c r="L41" s="43">
        <f t="shared" si="12"/>
        <v>43</v>
      </c>
      <c r="M41" s="7"/>
      <c r="N41" s="12">
        <f t="shared" ref="N41:X41" si="13">SUM(N31:N40)</f>
        <v>13</v>
      </c>
      <c r="O41" s="13">
        <f t="shared" si="13"/>
        <v>4</v>
      </c>
      <c r="P41" s="13">
        <f t="shared" si="13"/>
        <v>16</v>
      </c>
      <c r="Q41" s="13">
        <f t="shared" si="13"/>
        <v>11</v>
      </c>
      <c r="R41" s="13">
        <f t="shared" si="13"/>
        <v>5</v>
      </c>
      <c r="S41" s="13">
        <f t="shared" si="13"/>
        <v>32</v>
      </c>
      <c r="T41" s="13">
        <f t="shared" si="13"/>
        <v>1</v>
      </c>
      <c r="U41" s="13">
        <f t="shared" si="13"/>
        <v>1</v>
      </c>
      <c r="V41" s="13">
        <f t="shared" si="13"/>
        <v>14</v>
      </c>
      <c r="W41" s="13">
        <f t="shared" si="13"/>
        <v>1</v>
      </c>
      <c r="X41" s="44">
        <f t="shared" si="13"/>
        <v>49</v>
      </c>
    </row>
    <row r="42" spans="1:24" x14ac:dyDescent="0.2">
      <c r="A42" s="7"/>
      <c r="B42" s="7"/>
      <c r="C42" s="7"/>
      <c r="D42" s="7"/>
      <c r="E42" s="14">
        <f>+E41/D41</f>
        <v>0.36363636363636365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0.6875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8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 t="shared" ref="A45:A52" si="14">+A3</f>
        <v>Adam Connito</v>
      </c>
      <c r="B45" s="11">
        <v>1</v>
      </c>
      <c r="C45" s="7"/>
      <c r="D45" s="7"/>
      <c r="E45" s="7"/>
      <c r="F45" s="7"/>
      <c r="G45" s="7">
        <v>3</v>
      </c>
      <c r="H45" s="7"/>
      <c r="I45" s="7"/>
      <c r="J45" s="7"/>
      <c r="K45" s="7"/>
      <c r="L45" s="38">
        <f t="shared" ref="L45:L54" si="15">(B45*2)+(C45*3)+E45</f>
        <v>2</v>
      </c>
      <c r="M45" s="7"/>
      <c r="N45" s="11"/>
      <c r="O45" s="7"/>
      <c r="P45" s="7"/>
      <c r="Q45" s="7"/>
      <c r="R45" s="7"/>
      <c r="S45" s="7"/>
      <c r="T45" s="7"/>
      <c r="U45" s="7"/>
      <c r="V45" s="7"/>
      <c r="W45" s="7">
        <v>1</v>
      </c>
      <c r="X45" s="38">
        <f t="shared" ref="X45:X52" si="16">(N45*2)+(O45*3)+Q45</f>
        <v>0</v>
      </c>
    </row>
    <row r="46" spans="1:24" x14ac:dyDescent="0.2">
      <c r="A46" s="7" t="str">
        <f t="shared" si="14"/>
        <v>Ryan Duff</v>
      </c>
      <c r="B46" s="11">
        <v>2</v>
      </c>
      <c r="C46" s="7">
        <v>3</v>
      </c>
      <c r="D46" s="7"/>
      <c r="E46" s="7"/>
      <c r="F46" s="7"/>
      <c r="G46" s="7">
        <v>4</v>
      </c>
      <c r="H46" s="7"/>
      <c r="I46" s="7">
        <v>2</v>
      </c>
      <c r="J46" s="7">
        <v>1</v>
      </c>
      <c r="K46" s="7"/>
      <c r="L46" s="3">
        <f t="shared" si="15"/>
        <v>13</v>
      </c>
      <c r="M46" s="7"/>
      <c r="N46" s="11">
        <v>3</v>
      </c>
      <c r="O46" s="7"/>
      <c r="P46" s="7">
        <v>2</v>
      </c>
      <c r="Q46" s="7">
        <v>2</v>
      </c>
      <c r="R46" s="7">
        <v>1</v>
      </c>
      <c r="S46" s="7">
        <v>12</v>
      </c>
      <c r="T46" s="7">
        <v>1</v>
      </c>
      <c r="U46" s="7">
        <v>1</v>
      </c>
      <c r="V46" s="7">
        <v>1</v>
      </c>
      <c r="W46" s="7"/>
      <c r="X46" s="3">
        <f t="shared" si="16"/>
        <v>8</v>
      </c>
    </row>
    <row r="47" spans="1:24" x14ac:dyDescent="0.2">
      <c r="A47" s="7" t="str">
        <f t="shared" si="14"/>
        <v>Kevin Lalli</v>
      </c>
      <c r="B47" s="11"/>
      <c r="C47" s="7"/>
      <c r="D47" s="7"/>
      <c r="E47" s="7"/>
      <c r="F47" s="7">
        <v>1</v>
      </c>
      <c r="G47" s="7">
        <v>3</v>
      </c>
      <c r="H47" s="7">
        <v>3</v>
      </c>
      <c r="I47" s="7"/>
      <c r="J47" s="7"/>
      <c r="K47" s="7"/>
      <c r="L47" s="3">
        <f t="shared" si="15"/>
        <v>0</v>
      </c>
      <c r="M47" s="7"/>
      <c r="N47" s="11">
        <v>1</v>
      </c>
      <c r="O47" s="7">
        <v>1</v>
      </c>
      <c r="P47" s="7"/>
      <c r="Q47" s="7"/>
      <c r="R47" s="7"/>
      <c r="S47" s="7"/>
      <c r="T47" s="7"/>
      <c r="U47" s="7"/>
      <c r="V47" s="7"/>
      <c r="W47" s="7">
        <v>1</v>
      </c>
      <c r="X47" s="3">
        <f t="shared" si="16"/>
        <v>5</v>
      </c>
    </row>
    <row r="48" spans="1:24" x14ac:dyDescent="0.2">
      <c r="A48" s="7" t="str">
        <f t="shared" si="14"/>
        <v>Patrick Lee</v>
      </c>
      <c r="B48" s="11"/>
      <c r="C48" s="7">
        <v>1</v>
      </c>
      <c r="D48" s="7"/>
      <c r="E48" s="7"/>
      <c r="F48" s="7"/>
      <c r="G48" s="7">
        <v>1</v>
      </c>
      <c r="H48" s="7">
        <v>2</v>
      </c>
      <c r="I48" s="7"/>
      <c r="J48" s="7">
        <v>2</v>
      </c>
      <c r="K48" s="7"/>
      <c r="L48" s="3">
        <f t="shared" si="15"/>
        <v>3</v>
      </c>
      <c r="M48" s="7"/>
      <c r="N48" s="11">
        <v>3</v>
      </c>
      <c r="O48" s="7">
        <v>1</v>
      </c>
      <c r="P48" s="7">
        <v>3</v>
      </c>
      <c r="Q48" s="7">
        <v>2</v>
      </c>
      <c r="R48" s="7">
        <v>1</v>
      </c>
      <c r="S48" s="7">
        <v>10</v>
      </c>
      <c r="T48" s="7">
        <v>3</v>
      </c>
      <c r="U48" s="7"/>
      <c r="V48" s="7">
        <v>1</v>
      </c>
      <c r="W48" s="7"/>
      <c r="X48" s="3">
        <f t="shared" si="16"/>
        <v>11</v>
      </c>
    </row>
    <row r="49" spans="1:26" x14ac:dyDescent="0.2">
      <c r="A49" s="7" t="str">
        <f t="shared" si="14"/>
        <v>Nick McGrail</v>
      </c>
      <c r="B49" s="11"/>
      <c r="C49" s="7"/>
      <c r="D49" s="7"/>
      <c r="E49" s="7"/>
      <c r="F49" s="7"/>
      <c r="G49" s="7"/>
      <c r="H49" s="7"/>
      <c r="I49" s="7"/>
      <c r="J49" s="7"/>
      <c r="K49" s="7">
        <v>1</v>
      </c>
      <c r="L49" s="3">
        <f t="shared" si="15"/>
        <v>0</v>
      </c>
      <c r="M49" s="7"/>
      <c r="N49" s="11"/>
      <c r="O49" s="7"/>
      <c r="P49" s="7"/>
      <c r="Q49" s="7"/>
      <c r="R49" s="7"/>
      <c r="S49" s="7"/>
      <c r="T49" s="7"/>
      <c r="U49" s="7"/>
      <c r="V49" s="7"/>
      <c r="W49" s="7">
        <v>1</v>
      </c>
      <c r="X49" s="3">
        <f t="shared" si="16"/>
        <v>0</v>
      </c>
    </row>
    <row r="50" spans="1:26" x14ac:dyDescent="0.2">
      <c r="A50" s="7" t="str">
        <f t="shared" si="14"/>
        <v>Mike O'Brien</v>
      </c>
      <c r="B50" s="11">
        <v>3</v>
      </c>
      <c r="C50" s="7"/>
      <c r="D50" s="7"/>
      <c r="E50" s="7"/>
      <c r="F50" s="7"/>
      <c r="G50" s="7">
        <v>4</v>
      </c>
      <c r="H50" s="7"/>
      <c r="I50" s="7"/>
      <c r="J50" s="7">
        <v>3</v>
      </c>
      <c r="K50" s="7"/>
      <c r="L50" s="3">
        <f t="shared" si="15"/>
        <v>6</v>
      </c>
      <c r="M50" s="7"/>
      <c r="N50" s="11"/>
      <c r="O50" s="7"/>
      <c r="P50" s="7"/>
      <c r="Q50" s="7"/>
      <c r="R50" s="7"/>
      <c r="S50" s="7"/>
      <c r="T50" s="7"/>
      <c r="U50" s="7"/>
      <c r="V50" s="7"/>
      <c r="W50" s="7">
        <v>1</v>
      </c>
      <c r="X50" s="3">
        <f>(N50*2)+(O50*3)+Q50</f>
        <v>0</v>
      </c>
    </row>
    <row r="51" spans="1:26" x14ac:dyDescent="0.2">
      <c r="A51" s="7" t="str">
        <f t="shared" si="14"/>
        <v>Brian Provencher</v>
      </c>
      <c r="B51" s="11"/>
      <c r="C51" s="7"/>
      <c r="D51" s="7"/>
      <c r="E51" s="7"/>
      <c r="F51" s="7"/>
      <c r="G51" s="7"/>
      <c r="H51" s="7"/>
      <c r="I51" s="7"/>
      <c r="J51" s="7"/>
      <c r="K51" s="7">
        <v>1</v>
      </c>
      <c r="L51" s="3">
        <f t="shared" si="15"/>
        <v>0</v>
      </c>
      <c r="M51" s="7"/>
      <c r="N51" s="11">
        <v>1</v>
      </c>
      <c r="O51" s="7"/>
      <c r="P51" s="7">
        <v>4</v>
      </c>
      <c r="Q51" s="7"/>
      <c r="R51" s="7">
        <v>2</v>
      </c>
      <c r="S51" s="7">
        <v>9</v>
      </c>
      <c r="T51" s="7"/>
      <c r="U51" s="7"/>
      <c r="V51" s="7">
        <v>4</v>
      </c>
      <c r="W51" s="7"/>
      <c r="X51" s="3">
        <f t="shared" si="16"/>
        <v>2</v>
      </c>
    </row>
    <row r="52" spans="1:26" x14ac:dyDescent="0.2">
      <c r="A52" s="7" t="str">
        <f t="shared" si="14"/>
        <v>Matt Swingler</v>
      </c>
      <c r="B52" s="11"/>
      <c r="C52" s="7"/>
      <c r="D52" s="7"/>
      <c r="E52" s="7"/>
      <c r="F52" s="7"/>
      <c r="G52" s="7">
        <v>1</v>
      </c>
      <c r="H52" s="7"/>
      <c r="I52" s="7"/>
      <c r="J52" s="7">
        <v>2</v>
      </c>
      <c r="K52" s="7"/>
      <c r="L52" s="3">
        <f t="shared" si="15"/>
        <v>0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>
        <v>1</v>
      </c>
      <c r="X52" s="3">
        <f t="shared" si="16"/>
        <v>0</v>
      </c>
    </row>
    <row r="53" spans="1:26" x14ac:dyDescent="0.2">
      <c r="A53" s="7" t="str">
        <f>A11</f>
        <v>Tim Walsh</v>
      </c>
      <c r="B53" s="11">
        <v>4</v>
      </c>
      <c r="C53" s="7"/>
      <c r="D53" s="7">
        <v>5</v>
      </c>
      <c r="E53" s="7">
        <v>3</v>
      </c>
      <c r="F53" s="7">
        <v>2</v>
      </c>
      <c r="G53" s="7">
        <v>5</v>
      </c>
      <c r="H53" s="7">
        <v>2</v>
      </c>
      <c r="I53" s="7"/>
      <c r="J53" s="7">
        <v>1</v>
      </c>
      <c r="K53" s="7"/>
      <c r="L53" s="3">
        <f t="shared" si="15"/>
        <v>11</v>
      </c>
      <c r="M53" s="7"/>
      <c r="N53" s="11">
        <v>4</v>
      </c>
      <c r="O53" s="7"/>
      <c r="P53" s="7">
        <v>4</v>
      </c>
      <c r="Q53" s="7">
        <v>3</v>
      </c>
      <c r="R53" s="7">
        <v>1</v>
      </c>
      <c r="S53" s="7">
        <v>10</v>
      </c>
      <c r="T53" s="7"/>
      <c r="U53" s="7"/>
      <c r="V53" s="7"/>
      <c r="W53" s="7"/>
      <c r="X53" s="3">
        <f>(N53*2)+(O53*3)+Q53</f>
        <v>11</v>
      </c>
    </row>
    <row r="54" spans="1:26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4">
        <f t="shared" si="15"/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4">
        <f>(N54*2)+(O54*3)+Q54</f>
        <v>0</v>
      </c>
    </row>
    <row r="55" spans="1:26" ht="13.5" thickBot="1" x14ac:dyDescent="0.25">
      <c r="A55" s="7" t="s">
        <v>19</v>
      </c>
      <c r="B55" s="12">
        <f t="shared" ref="B55:L55" si="17">SUM(B45:B54)</f>
        <v>10</v>
      </c>
      <c r="C55" s="13">
        <f t="shared" si="17"/>
        <v>4</v>
      </c>
      <c r="D55" s="13">
        <f t="shared" si="17"/>
        <v>5</v>
      </c>
      <c r="E55" s="13">
        <f t="shared" si="17"/>
        <v>3</v>
      </c>
      <c r="F55" s="13">
        <f t="shared" si="17"/>
        <v>3</v>
      </c>
      <c r="G55" s="13">
        <f t="shared" si="17"/>
        <v>21</v>
      </c>
      <c r="H55" s="13">
        <f t="shared" si="17"/>
        <v>7</v>
      </c>
      <c r="I55" s="13">
        <f t="shared" si="17"/>
        <v>2</v>
      </c>
      <c r="J55" s="13">
        <f t="shared" si="17"/>
        <v>9</v>
      </c>
      <c r="K55" s="13">
        <f t="shared" si="17"/>
        <v>2</v>
      </c>
      <c r="L55" s="44">
        <f t="shared" si="17"/>
        <v>35</v>
      </c>
      <c r="M55" s="7"/>
      <c r="N55" s="12">
        <f t="shared" ref="N55:S55" si="18">SUM(N45:N54)</f>
        <v>12</v>
      </c>
      <c r="O55" s="13">
        <f t="shared" si="18"/>
        <v>2</v>
      </c>
      <c r="P55" s="13">
        <f t="shared" si="18"/>
        <v>13</v>
      </c>
      <c r="Q55" s="13">
        <f t="shared" si="18"/>
        <v>7</v>
      </c>
      <c r="R55" s="13">
        <f t="shared" si="18"/>
        <v>5</v>
      </c>
      <c r="S55" s="13">
        <f t="shared" si="18"/>
        <v>41</v>
      </c>
      <c r="T55" s="13">
        <f t="shared" ref="T55:X55" si="19">SUM(T45:T54)</f>
        <v>4</v>
      </c>
      <c r="U55" s="13">
        <f t="shared" si="19"/>
        <v>1</v>
      </c>
      <c r="V55" s="13">
        <f t="shared" si="19"/>
        <v>6</v>
      </c>
      <c r="W55" s="13">
        <f t="shared" si="19"/>
        <v>5</v>
      </c>
      <c r="X55" s="44">
        <f t="shared" si="19"/>
        <v>37</v>
      </c>
    </row>
    <row r="56" spans="1:26" x14ac:dyDescent="0.2">
      <c r="A56" s="7"/>
      <c r="B56" s="7"/>
      <c r="C56" s="7"/>
      <c r="D56" s="7"/>
      <c r="E56" s="14">
        <f>+E55/D55</f>
        <v>0.6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0.53846153846153844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10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 t="shared" ref="A59:A66" si="20">+A3</f>
        <v>Adam Connito</v>
      </c>
      <c r="B59" s="11">
        <v>1</v>
      </c>
      <c r="C59" s="7"/>
      <c r="D59" s="7">
        <v>2</v>
      </c>
      <c r="E59" s="7">
        <v>1</v>
      </c>
      <c r="F59" s="7">
        <v>1</v>
      </c>
      <c r="G59" s="7">
        <v>4</v>
      </c>
      <c r="H59" s="7">
        <v>1</v>
      </c>
      <c r="I59" s="7">
        <v>1</v>
      </c>
      <c r="J59" s="7"/>
      <c r="K59" s="7"/>
      <c r="L59" s="38">
        <f t="shared" ref="L59:L66" si="21">(B59*2)+(C59*3)+E59</f>
        <v>3</v>
      </c>
      <c r="M59" s="7"/>
      <c r="N59" s="11"/>
      <c r="O59" s="7"/>
      <c r="P59" s="7">
        <v>4</v>
      </c>
      <c r="Q59" s="7"/>
      <c r="R59" s="7"/>
      <c r="S59" s="7">
        <v>2</v>
      </c>
      <c r="T59" s="7"/>
      <c r="U59" s="7"/>
      <c r="V59" s="7"/>
      <c r="W59" s="7"/>
      <c r="X59" s="38">
        <f t="shared" ref="X59:X68" si="22">(N59*2)+(O59*3)+Q59</f>
        <v>0</v>
      </c>
    </row>
    <row r="60" spans="1:26" x14ac:dyDescent="0.2">
      <c r="A60" s="7" t="str">
        <f t="shared" si="20"/>
        <v>Ryan Duff</v>
      </c>
      <c r="B60" s="11">
        <v>3</v>
      </c>
      <c r="C60" s="7">
        <v>3</v>
      </c>
      <c r="D60" s="7">
        <v>6</v>
      </c>
      <c r="E60" s="7">
        <v>3</v>
      </c>
      <c r="F60" s="7">
        <v>2</v>
      </c>
      <c r="G60" s="7">
        <v>3</v>
      </c>
      <c r="H60" s="7">
        <v>1</v>
      </c>
      <c r="I60" s="7">
        <v>2</v>
      </c>
      <c r="J60" s="7">
        <v>3</v>
      </c>
      <c r="K60" s="7"/>
      <c r="L60" s="3">
        <f t="shared" si="21"/>
        <v>18</v>
      </c>
      <c r="M60" s="7"/>
      <c r="N60" s="11">
        <v>5</v>
      </c>
      <c r="O60" s="7">
        <v>2</v>
      </c>
      <c r="P60" s="7">
        <v>5</v>
      </c>
      <c r="Q60" s="7">
        <v>3</v>
      </c>
      <c r="R60" s="7">
        <v>1</v>
      </c>
      <c r="S60" s="7">
        <v>8</v>
      </c>
      <c r="T60" s="7">
        <v>2</v>
      </c>
      <c r="U60" s="7"/>
      <c r="V60" s="7">
        <v>1</v>
      </c>
      <c r="W60" s="7"/>
      <c r="X60" s="3">
        <f t="shared" si="22"/>
        <v>19</v>
      </c>
    </row>
    <row r="61" spans="1:26" x14ac:dyDescent="0.2">
      <c r="A61" s="7" t="str">
        <f t="shared" si="20"/>
        <v>Kevin Lalli</v>
      </c>
      <c r="B61" s="11">
        <v>1</v>
      </c>
      <c r="C61" s="7"/>
      <c r="D61" s="7"/>
      <c r="E61" s="7"/>
      <c r="F61" s="7">
        <v>1</v>
      </c>
      <c r="G61" s="7">
        <v>4</v>
      </c>
      <c r="H61" s="7">
        <v>3</v>
      </c>
      <c r="I61" s="7"/>
      <c r="J61" s="7"/>
      <c r="K61" s="7"/>
      <c r="L61" s="3">
        <f t="shared" si="21"/>
        <v>2</v>
      </c>
      <c r="M61" s="7"/>
      <c r="N61" s="11">
        <v>1</v>
      </c>
      <c r="O61" s="7"/>
      <c r="P61" s="7"/>
      <c r="Q61" s="7"/>
      <c r="R61" s="7"/>
      <c r="S61" s="7">
        <v>4</v>
      </c>
      <c r="T61" s="7"/>
      <c r="U61" s="7"/>
      <c r="V61" s="7"/>
      <c r="W61" s="7"/>
      <c r="X61" s="3">
        <f>(N61*2)+(O61*3)+Q61</f>
        <v>2</v>
      </c>
    </row>
    <row r="62" spans="1:26" x14ac:dyDescent="0.2">
      <c r="A62" s="7" t="str">
        <f t="shared" si="20"/>
        <v>Patrick Lee</v>
      </c>
      <c r="B62" s="11">
        <v>1</v>
      </c>
      <c r="C62" s="7">
        <v>2</v>
      </c>
      <c r="D62" s="7">
        <v>2</v>
      </c>
      <c r="E62" s="7">
        <v>1</v>
      </c>
      <c r="F62" s="7">
        <v>5</v>
      </c>
      <c r="G62" s="7">
        <v>9</v>
      </c>
      <c r="H62" s="7">
        <v>3</v>
      </c>
      <c r="I62" s="7"/>
      <c r="J62" s="7">
        <v>1</v>
      </c>
      <c r="K62" s="7"/>
      <c r="L62" s="3">
        <f t="shared" si="21"/>
        <v>9</v>
      </c>
      <c r="M62" s="7"/>
      <c r="N62" s="11">
        <v>1</v>
      </c>
      <c r="O62" s="7">
        <v>3</v>
      </c>
      <c r="P62" s="7"/>
      <c r="Q62" s="7"/>
      <c r="R62" s="7">
        <v>2</v>
      </c>
      <c r="S62" s="7">
        <v>11</v>
      </c>
      <c r="T62" s="7"/>
      <c r="U62" s="7"/>
      <c r="V62" s="7"/>
      <c r="W62" s="7"/>
      <c r="X62" s="3">
        <f>(N62*2)+(O62*3)+Q62</f>
        <v>11</v>
      </c>
    </row>
    <row r="63" spans="1:26" x14ac:dyDescent="0.2">
      <c r="A63" s="7" t="str">
        <f t="shared" si="20"/>
        <v>Nick McGrail</v>
      </c>
      <c r="B63" s="11"/>
      <c r="C63" s="7"/>
      <c r="D63" s="7"/>
      <c r="E63" s="7"/>
      <c r="F63" s="7"/>
      <c r="G63" s="7"/>
      <c r="H63" s="7"/>
      <c r="I63" s="7"/>
      <c r="J63" s="7"/>
      <c r="K63" s="7">
        <v>1</v>
      </c>
      <c r="L63" s="3">
        <f t="shared" si="21"/>
        <v>0</v>
      </c>
      <c r="M63" s="7"/>
      <c r="N63" s="11"/>
      <c r="O63" s="7"/>
      <c r="P63" s="7"/>
      <c r="Q63" s="7"/>
      <c r="R63" s="7"/>
      <c r="S63" s="7"/>
      <c r="T63" s="7"/>
      <c r="U63" s="7"/>
      <c r="V63" s="7"/>
      <c r="W63" s="7">
        <v>1</v>
      </c>
      <c r="X63" s="3">
        <f>(N63*2)+(O63*3)+Q63</f>
        <v>0</v>
      </c>
    </row>
    <row r="64" spans="1:26" x14ac:dyDescent="0.2">
      <c r="A64" s="7" t="str">
        <f t="shared" si="20"/>
        <v>Mike O'Brien</v>
      </c>
      <c r="B64" s="11"/>
      <c r="C64" s="7"/>
      <c r="D64" s="7"/>
      <c r="E64" s="7"/>
      <c r="F64" s="7"/>
      <c r="G64" s="7"/>
      <c r="H64" s="7"/>
      <c r="I64" s="7"/>
      <c r="J64" s="7"/>
      <c r="K64" s="7">
        <v>1</v>
      </c>
      <c r="L64" s="3">
        <f t="shared" si="21"/>
        <v>0</v>
      </c>
      <c r="M64" s="7"/>
      <c r="N64" s="11">
        <v>1</v>
      </c>
      <c r="O64" s="7"/>
      <c r="P64" s="7">
        <v>2</v>
      </c>
      <c r="Q64" s="7">
        <v>1</v>
      </c>
      <c r="R64" s="7">
        <v>1</v>
      </c>
      <c r="S64" s="7">
        <v>9</v>
      </c>
      <c r="T64" s="7"/>
      <c r="U64" s="7"/>
      <c r="V64" s="7">
        <v>1</v>
      </c>
      <c r="W64" s="7"/>
      <c r="X64" s="3">
        <f t="shared" si="22"/>
        <v>3</v>
      </c>
    </row>
    <row r="65" spans="1:26" x14ac:dyDescent="0.2">
      <c r="A65" s="7" t="str">
        <f t="shared" si="20"/>
        <v>Brian Provencher</v>
      </c>
      <c r="B65" s="11"/>
      <c r="C65" s="7"/>
      <c r="D65" s="7">
        <v>2</v>
      </c>
      <c r="E65" s="7">
        <v>1</v>
      </c>
      <c r="F65" s="7">
        <v>1</v>
      </c>
      <c r="G65" s="7">
        <v>6</v>
      </c>
      <c r="H65" s="7">
        <v>1</v>
      </c>
      <c r="I65" s="7">
        <v>1</v>
      </c>
      <c r="J65" s="7">
        <v>2</v>
      </c>
      <c r="K65" s="7"/>
      <c r="L65" s="3">
        <f t="shared" si="21"/>
        <v>1</v>
      </c>
      <c r="M65" s="7"/>
      <c r="N65" s="11"/>
      <c r="O65" s="7"/>
      <c r="P65" s="7"/>
      <c r="Q65" s="7"/>
      <c r="R65" s="7"/>
      <c r="S65" s="7"/>
      <c r="T65" s="7"/>
      <c r="U65" s="7"/>
      <c r="V65" s="7"/>
      <c r="W65" s="7">
        <v>1</v>
      </c>
      <c r="X65" s="3">
        <f t="shared" si="22"/>
        <v>0</v>
      </c>
    </row>
    <row r="66" spans="1:26" x14ac:dyDescent="0.2">
      <c r="A66" s="7" t="str">
        <f t="shared" si="20"/>
        <v>Matt Swingler</v>
      </c>
      <c r="B66" s="11">
        <v>3</v>
      </c>
      <c r="C66" s="7"/>
      <c r="D66" s="7"/>
      <c r="E66" s="7"/>
      <c r="F66" s="7"/>
      <c r="G66" s="7">
        <v>8</v>
      </c>
      <c r="H66" s="7">
        <v>2</v>
      </c>
      <c r="I66" s="7"/>
      <c r="J66" s="7">
        <v>1</v>
      </c>
      <c r="K66" s="7"/>
      <c r="L66" s="3">
        <f t="shared" si="21"/>
        <v>6</v>
      </c>
      <c r="M66" s="7"/>
      <c r="N66" s="11">
        <v>3</v>
      </c>
      <c r="O66" s="7"/>
      <c r="P66" s="7"/>
      <c r="Q66" s="7"/>
      <c r="R66" s="7"/>
      <c r="S66" s="7">
        <v>8</v>
      </c>
      <c r="T66" s="7"/>
      <c r="U66" s="7"/>
      <c r="V66" s="7">
        <v>1</v>
      </c>
      <c r="W66" s="7"/>
      <c r="X66" s="3">
        <f t="shared" si="22"/>
        <v>6</v>
      </c>
    </row>
    <row r="67" spans="1:26" x14ac:dyDescent="0.2">
      <c r="A67" s="7" t="str">
        <f>A11</f>
        <v>Tim Walsh</v>
      </c>
      <c r="B67" s="11"/>
      <c r="C67" s="7"/>
      <c r="D67" s="7"/>
      <c r="E67" s="7"/>
      <c r="F67" s="7"/>
      <c r="G67" s="7"/>
      <c r="H67" s="7"/>
      <c r="I67" s="7"/>
      <c r="J67" s="7"/>
      <c r="K67" s="7">
        <v>1</v>
      </c>
      <c r="L67" s="3">
        <f>(B67*2)+(C67*3)+E67</f>
        <v>0</v>
      </c>
      <c r="M67" s="7"/>
      <c r="N67" s="11"/>
      <c r="O67" s="7"/>
      <c r="P67" s="7"/>
      <c r="Q67" s="7"/>
      <c r="R67" s="7"/>
      <c r="S67" s="7"/>
      <c r="T67" s="7"/>
      <c r="U67" s="7"/>
      <c r="V67" s="7"/>
      <c r="W67" s="7">
        <v>1</v>
      </c>
      <c r="X67" s="3">
        <f t="shared" si="22"/>
        <v>0</v>
      </c>
    </row>
    <row r="68" spans="1:26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4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4">
        <f t="shared" si="22"/>
        <v>0</v>
      </c>
    </row>
    <row r="69" spans="1:26" ht="13.5" thickBot="1" x14ac:dyDescent="0.25">
      <c r="A69" s="7" t="s">
        <v>19</v>
      </c>
      <c r="B69" s="12">
        <f t="shared" ref="B69:L69" si="23">SUM(B59:B68)</f>
        <v>9</v>
      </c>
      <c r="C69" s="13">
        <f t="shared" si="23"/>
        <v>5</v>
      </c>
      <c r="D69" s="13">
        <f t="shared" si="23"/>
        <v>12</v>
      </c>
      <c r="E69" s="13">
        <f t="shared" si="23"/>
        <v>6</v>
      </c>
      <c r="F69" s="13">
        <f t="shared" si="23"/>
        <v>10</v>
      </c>
      <c r="G69" s="13">
        <f t="shared" si="23"/>
        <v>34</v>
      </c>
      <c r="H69" s="13">
        <f t="shared" si="23"/>
        <v>11</v>
      </c>
      <c r="I69" s="13">
        <f t="shared" si="23"/>
        <v>4</v>
      </c>
      <c r="J69" s="13">
        <f t="shared" si="23"/>
        <v>7</v>
      </c>
      <c r="K69" s="13">
        <f t="shared" si="23"/>
        <v>3</v>
      </c>
      <c r="L69" s="44">
        <f t="shared" si="23"/>
        <v>39</v>
      </c>
      <c r="M69" s="7"/>
      <c r="N69" s="12">
        <f t="shared" ref="N69:X69" si="24">SUM(N59:N68)</f>
        <v>11</v>
      </c>
      <c r="O69" s="13">
        <f t="shared" si="24"/>
        <v>5</v>
      </c>
      <c r="P69" s="13">
        <f t="shared" si="24"/>
        <v>11</v>
      </c>
      <c r="Q69" s="13">
        <f t="shared" si="24"/>
        <v>4</v>
      </c>
      <c r="R69" s="13">
        <f t="shared" si="24"/>
        <v>4</v>
      </c>
      <c r="S69" s="13">
        <f t="shared" si="24"/>
        <v>42</v>
      </c>
      <c r="T69" s="13">
        <f>SUM(T59:T68)</f>
        <v>2</v>
      </c>
      <c r="U69" s="13">
        <f>SUM(U59:U68)</f>
        <v>0</v>
      </c>
      <c r="V69" s="13">
        <f>SUM(V59:V68)</f>
        <v>3</v>
      </c>
      <c r="W69" s="13">
        <f>SUM(W59:W68)</f>
        <v>3</v>
      </c>
      <c r="X69" s="44">
        <f t="shared" si="24"/>
        <v>41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0.5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0.36363636363636365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12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>A3</f>
        <v>Adam Connito</v>
      </c>
      <c r="B73" s="11"/>
      <c r="C73" s="7"/>
      <c r="D73" s="7"/>
      <c r="E73" s="7"/>
      <c r="F73" s="7"/>
      <c r="G73" s="7"/>
      <c r="H73" s="7"/>
      <c r="I73" s="7"/>
      <c r="J73" s="7">
        <v>1</v>
      </c>
      <c r="K73" s="7"/>
      <c r="L73" s="38">
        <f t="shared" ref="L73:L80" si="25">(B73*2)+(C73*3)+E73</f>
        <v>0</v>
      </c>
      <c r="M73" s="7"/>
      <c r="N73" s="11"/>
      <c r="O73" s="7"/>
      <c r="P73" s="7"/>
      <c r="Q73" s="7"/>
      <c r="R73" s="7">
        <v>2</v>
      </c>
      <c r="S73" s="7">
        <v>3</v>
      </c>
      <c r="T73" s="7"/>
      <c r="U73" s="7"/>
      <c r="V73" s="7">
        <v>3</v>
      </c>
      <c r="W73" s="7"/>
      <c r="X73" s="38">
        <f t="shared" ref="X73:X80" si="26">(N73*2)+(O73*3)+Q73</f>
        <v>0</v>
      </c>
    </row>
    <row r="74" spans="1:26" x14ac:dyDescent="0.2">
      <c r="A74" s="7" t="str">
        <f t="shared" ref="A74:A82" si="27">A4</f>
        <v>Ryan Duff</v>
      </c>
      <c r="B74" s="11">
        <v>3</v>
      </c>
      <c r="C74" s="7">
        <v>2</v>
      </c>
      <c r="D74" s="7"/>
      <c r="E74" s="7"/>
      <c r="F74" s="7">
        <v>5</v>
      </c>
      <c r="G74" s="7">
        <v>5</v>
      </c>
      <c r="H74" s="7"/>
      <c r="I74" s="7">
        <v>1</v>
      </c>
      <c r="J74" s="7">
        <v>1</v>
      </c>
      <c r="K74" s="7"/>
      <c r="L74" s="3">
        <f t="shared" si="25"/>
        <v>12</v>
      </c>
      <c r="M74" s="7"/>
      <c r="N74" s="11">
        <v>3</v>
      </c>
      <c r="O74" s="7">
        <v>3</v>
      </c>
      <c r="P74" s="7">
        <v>2</v>
      </c>
      <c r="Q74" s="7">
        <v>1</v>
      </c>
      <c r="R74" s="7"/>
      <c r="S74" s="7">
        <v>5</v>
      </c>
      <c r="T74" s="7">
        <v>2</v>
      </c>
      <c r="U74" s="7">
        <v>1</v>
      </c>
      <c r="V74" s="7"/>
      <c r="W74" s="7"/>
      <c r="X74" s="3">
        <f t="shared" si="26"/>
        <v>16</v>
      </c>
    </row>
    <row r="75" spans="1:26" x14ac:dyDescent="0.2">
      <c r="A75" s="7" t="str">
        <f t="shared" si="27"/>
        <v>Kevin Lalli</v>
      </c>
      <c r="B75" s="11"/>
      <c r="C75" s="7"/>
      <c r="D75" s="7"/>
      <c r="E75" s="7"/>
      <c r="F75" s="7">
        <v>1</v>
      </c>
      <c r="G75" s="7">
        <v>1</v>
      </c>
      <c r="H75" s="7"/>
      <c r="I75" s="7"/>
      <c r="J75" s="7">
        <v>2</v>
      </c>
      <c r="K75" s="7"/>
      <c r="L75" s="3">
        <f t="shared" si="25"/>
        <v>0</v>
      </c>
      <c r="M75" s="7"/>
      <c r="N75" s="11"/>
      <c r="O75" s="7"/>
      <c r="P75" s="7"/>
      <c r="Q75" s="7"/>
      <c r="R75" s="7"/>
      <c r="S75" s="7"/>
      <c r="T75" s="7"/>
      <c r="U75" s="7"/>
      <c r="V75" s="7"/>
      <c r="W75" s="7">
        <v>1</v>
      </c>
      <c r="X75" s="3">
        <f t="shared" si="26"/>
        <v>0</v>
      </c>
    </row>
    <row r="76" spans="1:26" x14ac:dyDescent="0.2">
      <c r="A76" s="7" t="str">
        <f t="shared" si="27"/>
        <v>Patrick Lee</v>
      </c>
      <c r="B76" s="11">
        <v>2</v>
      </c>
      <c r="C76" s="7">
        <v>1</v>
      </c>
      <c r="D76" s="7"/>
      <c r="E76" s="7"/>
      <c r="F76" s="7">
        <v>2</v>
      </c>
      <c r="G76" s="7">
        <v>5</v>
      </c>
      <c r="H76" s="7"/>
      <c r="I76" s="7"/>
      <c r="J76" s="7">
        <v>1</v>
      </c>
      <c r="K76" s="7"/>
      <c r="L76" s="3">
        <f t="shared" si="25"/>
        <v>7</v>
      </c>
      <c r="M76" s="7"/>
      <c r="N76" s="11"/>
      <c r="O76" s="7"/>
      <c r="P76" s="7"/>
      <c r="Q76" s="7"/>
      <c r="R76" s="7"/>
      <c r="S76" s="7"/>
      <c r="T76" s="7"/>
      <c r="U76" s="7"/>
      <c r="V76" s="7"/>
      <c r="W76" s="7">
        <v>1</v>
      </c>
      <c r="X76" s="3">
        <f t="shared" si="26"/>
        <v>0</v>
      </c>
    </row>
    <row r="77" spans="1:26" x14ac:dyDescent="0.2">
      <c r="A77" s="7" t="str">
        <f t="shared" si="27"/>
        <v>Nick McGrail</v>
      </c>
      <c r="B77" s="11"/>
      <c r="C77" s="7"/>
      <c r="D77" s="7"/>
      <c r="E77" s="7"/>
      <c r="F77" s="7"/>
      <c r="G77" s="7"/>
      <c r="H77" s="7"/>
      <c r="I77" s="7"/>
      <c r="J77" s="7"/>
      <c r="K77" s="7">
        <v>1</v>
      </c>
      <c r="L77" s="3">
        <f t="shared" si="25"/>
        <v>0</v>
      </c>
      <c r="M77" s="7"/>
      <c r="N77" s="11"/>
      <c r="O77" s="7"/>
      <c r="P77" s="7"/>
      <c r="Q77" s="7"/>
      <c r="R77" s="7"/>
      <c r="S77" s="7"/>
      <c r="T77" s="7"/>
      <c r="U77" s="7"/>
      <c r="V77" s="7"/>
      <c r="W77" s="7">
        <v>1</v>
      </c>
      <c r="X77" s="3">
        <f t="shared" si="26"/>
        <v>0</v>
      </c>
    </row>
    <row r="78" spans="1:26" x14ac:dyDescent="0.2">
      <c r="A78" s="7" t="str">
        <f t="shared" si="27"/>
        <v>Mike O'Brien</v>
      </c>
      <c r="B78" s="11">
        <v>5</v>
      </c>
      <c r="C78" s="7"/>
      <c r="D78" s="7">
        <v>3</v>
      </c>
      <c r="E78" s="7">
        <v>1</v>
      </c>
      <c r="F78" s="7"/>
      <c r="G78" s="7">
        <v>9</v>
      </c>
      <c r="H78" s="7"/>
      <c r="I78" s="7"/>
      <c r="J78" s="7">
        <v>2</v>
      </c>
      <c r="K78" s="7"/>
      <c r="L78" s="3">
        <f t="shared" si="25"/>
        <v>11</v>
      </c>
      <c r="M78" s="7"/>
      <c r="N78" s="11">
        <v>7</v>
      </c>
      <c r="O78" s="7"/>
      <c r="P78" s="7">
        <v>4</v>
      </c>
      <c r="Q78" s="7">
        <v>1</v>
      </c>
      <c r="R78" s="7">
        <v>1</v>
      </c>
      <c r="S78" s="7">
        <v>7</v>
      </c>
      <c r="T78" s="7">
        <v>1</v>
      </c>
      <c r="U78" s="7"/>
      <c r="V78" s="7">
        <v>1</v>
      </c>
      <c r="W78" s="7"/>
      <c r="X78" s="3">
        <f t="shared" si="26"/>
        <v>15</v>
      </c>
    </row>
    <row r="79" spans="1:26" x14ac:dyDescent="0.2">
      <c r="A79" s="7" t="str">
        <f t="shared" si="27"/>
        <v>Brian Provencher</v>
      </c>
      <c r="B79" s="11">
        <v>1</v>
      </c>
      <c r="C79" s="7"/>
      <c r="D79" s="7"/>
      <c r="E79" s="7"/>
      <c r="F79" s="7">
        <v>1</v>
      </c>
      <c r="G79" s="7">
        <v>5</v>
      </c>
      <c r="H79" s="7"/>
      <c r="I79" s="7"/>
      <c r="J79" s="7">
        <v>1</v>
      </c>
      <c r="K79" s="7"/>
      <c r="L79" s="3">
        <f t="shared" si="25"/>
        <v>2</v>
      </c>
      <c r="M79" s="7"/>
      <c r="N79" s="11">
        <v>1</v>
      </c>
      <c r="O79" s="7"/>
      <c r="P79" s="7">
        <v>1</v>
      </c>
      <c r="Q79" s="7"/>
      <c r="R79" s="7"/>
      <c r="S79" s="7">
        <v>5</v>
      </c>
      <c r="T79" s="7">
        <v>1</v>
      </c>
      <c r="U79" s="7"/>
      <c r="V79" s="7"/>
      <c r="W79" s="7"/>
      <c r="X79" s="3">
        <f t="shared" si="26"/>
        <v>2</v>
      </c>
    </row>
    <row r="80" spans="1:26" x14ac:dyDescent="0.2">
      <c r="A80" s="7" t="str">
        <f t="shared" si="27"/>
        <v>Matt Swingler</v>
      </c>
      <c r="B80" s="11">
        <v>5</v>
      </c>
      <c r="C80" s="7"/>
      <c r="D80" s="7"/>
      <c r="E80" s="7"/>
      <c r="F80" s="7">
        <v>1</v>
      </c>
      <c r="G80" s="7">
        <v>3</v>
      </c>
      <c r="H80" s="7"/>
      <c r="I80" s="7"/>
      <c r="J80" s="7">
        <v>1</v>
      </c>
      <c r="K80" s="7"/>
      <c r="L80" s="3">
        <f t="shared" si="25"/>
        <v>10</v>
      </c>
      <c r="M80" s="7"/>
      <c r="N80" s="11"/>
      <c r="O80" s="7"/>
      <c r="P80" s="7"/>
      <c r="Q80" s="7"/>
      <c r="R80" s="7"/>
      <c r="S80" s="7"/>
      <c r="T80" s="7"/>
      <c r="U80" s="7"/>
      <c r="V80" s="7"/>
      <c r="W80" s="7">
        <v>1</v>
      </c>
      <c r="X80" s="3">
        <f t="shared" si="26"/>
        <v>0</v>
      </c>
    </row>
    <row r="81" spans="1:26" x14ac:dyDescent="0.2">
      <c r="A81" s="7" t="str">
        <f t="shared" si="27"/>
        <v>Tim Walsh</v>
      </c>
      <c r="B81" s="11">
        <v>3</v>
      </c>
      <c r="C81" s="7"/>
      <c r="D81" s="7">
        <v>4</v>
      </c>
      <c r="E81" s="7">
        <v>3</v>
      </c>
      <c r="F81" s="7">
        <v>3</v>
      </c>
      <c r="G81" s="7">
        <v>8</v>
      </c>
      <c r="H81" s="7"/>
      <c r="I81" s="7"/>
      <c r="J81" s="7">
        <v>4</v>
      </c>
      <c r="K81" s="7"/>
      <c r="L81" s="3">
        <f>(B81*2)+(C81*3)+E81</f>
        <v>9</v>
      </c>
      <c r="M81" s="7"/>
      <c r="N81" s="11">
        <v>1</v>
      </c>
      <c r="O81" s="7"/>
      <c r="P81" s="7">
        <v>1</v>
      </c>
      <c r="Q81" s="7">
        <v>1</v>
      </c>
      <c r="R81" s="7">
        <v>2</v>
      </c>
      <c r="S81" s="7">
        <v>3</v>
      </c>
      <c r="T81" s="7">
        <v>4</v>
      </c>
      <c r="U81" s="7"/>
      <c r="V81" s="7">
        <v>5</v>
      </c>
      <c r="W81" s="7"/>
      <c r="X81" s="3">
        <f>(N81*2)+(O81*3)+Q81</f>
        <v>3</v>
      </c>
    </row>
    <row r="82" spans="1:26" x14ac:dyDescent="0.2">
      <c r="A82" s="7">
        <f t="shared" si="27"/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4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4">
        <f>(N82*2)+(O82*3)+Q82</f>
        <v>0</v>
      </c>
    </row>
    <row r="83" spans="1:26" ht="13.5" thickBot="1" x14ac:dyDescent="0.25">
      <c r="A83" s="7" t="s">
        <v>19</v>
      </c>
      <c r="B83" s="12">
        <f t="shared" ref="B83:L83" si="28">SUM(B73:B82)</f>
        <v>19</v>
      </c>
      <c r="C83" s="13">
        <f t="shared" si="28"/>
        <v>3</v>
      </c>
      <c r="D83" s="13">
        <f t="shared" si="28"/>
        <v>7</v>
      </c>
      <c r="E83" s="13">
        <f t="shared" si="28"/>
        <v>4</v>
      </c>
      <c r="F83" s="13">
        <f t="shared" si="28"/>
        <v>13</v>
      </c>
      <c r="G83" s="13">
        <f t="shared" si="28"/>
        <v>36</v>
      </c>
      <c r="H83" s="13">
        <f t="shared" si="28"/>
        <v>0</v>
      </c>
      <c r="I83" s="13">
        <f t="shared" si="28"/>
        <v>1</v>
      </c>
      <c r="J83" s="13">
        <f t="shared" si="28"/>
        <v>13</v>
      </c>
      <c r="K83" s="13">
        <f t="shared" si="28"/>
        <v>1</v>
      </c>
      <c r="L83" s="44">
        <f t="shared" si="28"/>
        <v>51</v>
      </c>
      <c r="M83" s="7"/>
      <c r="N83" s="12">
        <f t="shared" ref="N83:X83" si="29">SUM(N73:N82)</f>
        <v>12</v>
      </c>
      <c r="O83" s="13">
        <f t="shared" si="29"/>
        <v>3</v>
      </c>
      <c r="P83" s="13">
        <f t="shared" si="29"/>
        <v>8</v>
      </c>
      <c r="Q83" s="13">
        <f t="shared" si="29"/>
        <v>3</v>
      </c>
      <c r="R83" s="13">
        <f t="shared" si="29"/>
        <v>5</v>
      </c>
      <c r="S83" s="13">
        <f t="shared" si="29"/>
        <v>23</v>
      </c>
      <c r="T83" s="13">
        <f t="shared" si="29"/>
        <v>8</v>
      </c>
      <c r="U83" s="13">
        <f t="shared" si="29"/>
        <v>1</v>
      </c>
      <c r="V83" s="13">
        <f t="shared" si="29"/>
        <v>9</v>
      </c>
      <c r="W83" s="13">
        <f t="shared" si="29"/>
        <v>4</v>
      </c>
      <c r="X83" s="44">
        <f t="shared" si="29"/>
        <v>36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0.5714285714285714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0.375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>A3</f>
        <v>Adam Connito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30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1">(N87*2)+(O87*3)+Q87</f>
        <v>0</v>
      </c>
    </row>
    <row r="88" spans="1:26" x14ac:dyDescent="0.2">
      <c r="A88" s="7" t="str">
        <f t="shared" ref="A88:A96" si="32">A4</f>
        <v>Ryan Duff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30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1"/>
        <v>0</v>
      </c>
    </row>
    <row r="89" spans="1:26" x14ac:dyDescent="0.2">
      <c r="A89" s="7" t="str">
        <f t="shared" si="32"/>
        <v>Kevin Lalli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30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1"/>
        <v>0</v>
      </c>
    </row>
    <row r="90" spans="1:26" x14ac:dyDescent="0.2">
      <c r="A90" s="7" t="str">
        <f t="shared" si="32"/>
        <v>Patrick Lee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30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1"/>
        <v>0</v>
      </c>
    </row>
    <row r="91" spans="1:26" x14ac:dyDescent="0.2">
      <c r="A91" s="7" t="str">
        <f t="shared" si="32"/>
        <v>Nick McGrail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30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1"/>
        <v>0</v>
      </c>
    </row>
    <row r="92" spans="1:26" x14ac:dyDescent="0.2">
      <c r="A92" s="7" t="str">
        <f t="shared" si="32"/>
        <v>Mike O'Brien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30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1"/>
        <v>0</v>
      </c>
    </row>
    <row r="93" spans="1:26" x14ac:dyDescent="0.2">
      <c r="A93" s="7" t="str">
        <f t="shared" si="32"/>
        <v>Brian Provencher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30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1"/>
        <v>0</v>
      </c>
    </row>
    <row r="94" spans="1:26" x14ac:dyDescent="0.2">
      <c r="A94" s="7" t="str">
        <f t="shared" si="32"/>
        <v>Matt Swingler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30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1"/>
        <v>0</v>
      </c>
    </row>
    <row r="95" spans="1:26" x14ac:dyDescent="0.2">
      <c r="A95" s="7" t="str">
        <f t="shared" si="32"/>
        <v>Tim Walsh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>
        <f t="shared" si="32"/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4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4">
        <f>(N96*2)+(O96*3)+Q96</f>
        <v>0</v>
      </c>
    </row>
    <row r="97" spans="1:26" ht="13.5" thickBot="1" x14ac:dyDescent="0.25">
      <c r="A97" s="7" t="s">
        <v>19</v>
      </c>
      <c r="B97" s="12">
        <f t="shared" ref="B97:L97" si="33">SUM(B87:B96)</f>
        <v>0</v>
      </c>
      <c r="C97" s="13">
        <f t="shared" si="33"/>
        <v>0</v>
      </c>
      <c r="D97" s="13">
        <f t="shared" si="33"/>
        <v>0</v>
      </c>
      <c r="E97" s="13">
        <f t="shared" si="33"/>
        <v>0</v>
      </c>
      <c r="F97" s="13">
        <f t="shared" si="33"/>
        <v>0</v>
      </c>
      <c r="G97" s="13">
        <f t="shared" si="33"/>
        <v>0</v>
      </c>
      <c r="H97" s="13">
        <f t="shared" si="33"/>
        <v>0</v>
      </c>
      <c r="I97" s="13">
        <f t="shared" si="33"/>
        <v>0</v>
      </c>
      <c r="J97" s="13">
        <f t="shared" si="33"/>
        <v>0</v>
      </c>
      <c r="K97" s="13">
        <f t="shared" si="33"/>
        <v>0</v>
      </c>
      <c r="L97" s="44">
        <f t="shared" si="33"/>
        <v>0</v>
      </c>
      <c r="M97" s="7"/>
      <c r="N97" s="12">
        <f t="shared" ref="N97:X97" si="34">SUM(N87:N96)</f>
        <v>0</v>
      </c>
      <c r="O97" s="13">
        <f t="shared" si="34"/>
        <v>0</v>
      </c>
      <c r="P97" s="13">
        <f t="shared" si="34"/>
        <v>0</v>
      </c>
      <c r="Q97" s="13">
        <f t="shared" si="34"/>
        <v>0</v>
      </c>
      <c r="R97" s="13">
        <f t="shared" si="34"/>
        <v>0</v>
      </c>
      <c r="S97" s="13">
        <f t="shared" si="34"/>
        <v>0</v>
      </c>
      <c r="T97" s="13">
        <f t="shared" si="34"/>
        <v>0</v>
      </c>
      <c r="U97" s="13">
        <f t="shared" si="34"/>
        <v>0</v>
      </c>
      <c r="V97" s="13">
        <f t="shared" si="34"/>
        <v>0</v>
      </c>
      <c r="W97" s="13">
        <f t="shared" si="34"/>
        <v>0</v>
      </c>
      <c r="X97" s="44">
        <f t="shared" si="34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>A3</f>
        <v>Adam Connito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5">(B101*2)+(C101*3)+E101</f>
        <v>0</v>
      </c>
      <c r="M101" s="7"/>
    </row>
    <row r="102" spans="1:26" x14ac:dyDescent="0.2">
      <c r="A102" s="7" t="str">
        <f t="shared" ref="A102:A110" si="36">A4</f>
        <v>Ryan Duff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5"/>
        <v>0</v>
      </c>
      <c r="M102" s="7"/>
    </row>
    <row r="103" spans="1:26" x14ac:dyDescent="0.2">
      <c r="A103" s="7" t="str">
        <f t="shared" si="36"/>
        <v>Kevin Lalli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5"/>
        <v>0</v>
      </c>
      <c r="M103" s="7"/>
    </row>
    <row r="104" spans="1:26" x14ac:dyDescent="0.2">
      <c r="A104" s="7" t="str">
        <f t="shared" si="36"/>
        <v>Patrick Lee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5"/>
        <v>0</v>
      </c>
      <c r="M104" s="7"/>
    </row>
    <row r="105" spans="1:26" x14ac:dyDescent="0.2">
      <c r="A105" s="7" t="str">
        <f t="shared" si="36"/>
        <v>Nick McGrail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5"/>
        <v>0</v>
      </c>
      <c r="M105" s="7"/>
    </row>
    <row r="106" spans="1:26" x14ac:dyDescent="0.2">
      <c r="A106" s="7" t="str">
        <f t="shared" si="36"/>
        <v>Mike O'Brien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5"/>
        <v>0</v>
      </c>
      <c r="M106" s="7"/>
    </row>
    <row r="107" spans="1:26" x14ac:dyDescent="0.2">
      <c r="A107" s="7" t="str">
        <f t="shared" si="36"/>
        <v>Brian Provencher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5"/>
        <v>0</v>
      </c>
      <c r="M107" s="7"/>
    </row>
    <row r="108" spans="1:26" x14ac:dyDescent="0.2">
      <c r="A108" s="7" t="str">
        <f t="shared" si="36"/>
        <v>Matt Swingler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5"/>
        <v>0</v>
      </c>
      <c r="M108" s="7"/>
    </row>
    <row r="109" spans="1:26" x14ac:dyDescent="0.2">
      <c r="A109" s="7" t="str">
        <f t="shared" si="36"/>
        <v>Tim Walsh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>
        <f t="shared" si="36"/>
        <v>0</v>
      </c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4">
        <f>(B110*2)+(C110*3)+E110</f>
        <v>0</v>
      </c>
      <c r="M110" s="7"/>
    </row>
    <row r="111" spans="1:26" ht="13.5" thickBot="1" x14ac:dyDescent="0.25">
      <c r="A111" s="7" t="s">
        <v>19</v>
      </c>
      <c r="B111" s="12">
        <f t="shared" ref="B111:L111" si="37">SUM(B101:B110)</f>
        <v>0</v>
      </c>
      <c r="C111" s="13">
        <f t="shared" si="37"/>
        <v>0</v>
      </c>
      <c r="D111" s="13">
        <f t="shared" si="37"/>
        <v>0</v>
      </c>
      <c r="E111" s="13">
        <f t="shared" si="37"/>
        <v>0</v>
      </c>
      <c r="F111" s="13">
        <f t="shared" si="37"/>
        <v>0</v>
      </c>
      <c r="G111" s="13">
        <f t="shared" si="37"/>
        <v>0</v>
      </c>
      <c r="H111" s="13">
        <f t="shared" si="37"/>
        <v>0</v>
      </c>
      <c r="I111" s="13">
        <f t="shared" si="37"/>
        <v>0</v>
      </c>
      <c r="J111" s="13">
        <f t="shared" si="37"/>
        <v>0</v>
      </c>
      <c r="K111" s="13">
        <f t="shared" si="37"/>
        <v>0</v>
      </c>
      <c r="L111" s="43">
        <f t="shared" si="37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 t="shared" ref="A116:A125" si="38">A3</f>
        <v>Adam Connito</v>
      </c>
      <c r="B116" s="11">
        <f t="shared" ref="B116:B125" si="39">B3+N3+B17+N17+B31+N31+B45+N45+B59+N59+B73+N73+B87+N87+B101</f>
        <v>6</v>
      </c>
      <c r="C116" s="7">
        <f t="shared" ref="C116:C125" si="40">C3+O3+C17+O17+C31+O31+C45+O45+C59+O59+C73+O73+C87+O87+C101</f>
        <v>0</v>
      </c>
      <c r="D116" s="7">
        <f t="shared" ref="D116:D125" si="41">D3+P3+D17+P17+D31+P31+D45+P45+D59+P59+D73+P73+D87+P87+D101</f>
        <v>6</v>
      </c>
      <c r="E116" s="7">
        <f t="shared" ref="E116:E125" si="42">E3+Q3+E17+Q17+E31+Q31+E45+Q45+E59+Q59+E73+Q73+E87+Q87+E101</f>
        <v>1</v>
      </c>
      <c r="F116" s="7">
        <f t="shared" ref="F116:F125" si="43">F3+R3+F17+R17+F31+R31+F45+R45+F59+R59+F73+R73+F87+R87+F101</f>
        <v>6</v>
      </c>
      <c r="G116" s="7">
        <f t="shared" ref="G116:G125" si="44">G3+S3+G17+S17+G31+S31+G45+S45+G59+S59+G73+S73+G87+S87+G101</f>
        <v>26</v>
      </c>
      <c r="H116" s="7">
        <f t="shared" ref="H116:H125" si="45">H3+T3+H17+T17+H31+T31+H45+T45+H59+T59+H73+T73+H87+T87+H101</f>
        <v>3</v>
      </c>
      <c r="I116" s="7">
        <f t="shared" ref="I116:I125" si="46">I3+U3+I17+U17+I31+U31+I45+U45+I59+U59+I73+U73+I87+U87+I101</f>
        <v>1</v>
      </c>
      <c r="J116" s="7">
        <f t="shared" ref="J116:J125" si="47">J3+V3+J17+V17+J31+V31+J45+V45+J59+V59+J73+V73+J87+V87+J101</f>
        <v>12</v>
      </c>
      <c r="K116" s="7">
        <f t="shared" ref="K116:K125" si="48">K3+W3+K17+W17+K31+W31+K45+W45+K59+W59+K73+W73+K87+W87+K101</f>
        <v>2</v>
      </c>
      <c r="L116" s="38">
        <f t="shared" ref="L116:L123" si="49">(B116*2)+(C116*3)+E116</f>
        <v>13</v>
      </c>
    </row>
    <row r="117" spans="1:24" x14ac:dyDescent="0.2">
      <c r="A117" s="11" t="str">
        <f t="shared" si="38"/>
        <v>Ryan Duff</v>
      </c>
      <c r="B117" s="11">
        <f t="shared" si="39"/>
        <v>37</v>
      </c>
      <c r="C117" s="7">
        <f t="shared" si="40"/>
        <v>22</v>
      </c>
      <c r="D117" s="7">
        <f t="shared" si="41"/>
        <v>34</v>
      </c>
      <c r="E117" s="7">
        <f t="shared" si="42"/>
        <v>23</v>
      </c>
      <c r="F117" s="7">
        <f t="shared" si="43"/>
        <v>13</v>
      </c>
      <c r="G117" s="7">
        <f t="shared" si="44"/>
        <v>77</v>
      </c>
      <c r="H117" s="7">
        <f t="shared" si="45"/>
        <v>13</v>
      </c>
      <c r="I117" s="7">
        <f t="shared" si="46"/>
        <v>8</v>
      </c>
      <c r="J117" s="7">
        <f t="shared" si="47"/>
        <v>22</v>
      </c>
      <c r="K117" s="7">
        <f t="shared" si="48"/>
        <v>0</v>
      </c>
      <c r="L117" s="3">
        <f t="shared" si="49"/>
        <v>163</v>
      </c>
    </row>
    <row r="118" spans="1:24" x14ac:dyDescent="0.2">
      <c r="A118" s="11" t="str">
        <f t="shared" si="38"/>
        <v>Kevin Lalli</v>
      </c>
      <c r="B118" s="11">
        <f t="shared" si="39"/>
        <v>3</v>
      </c>
      <c r="C118" s="7">
        <f t="shared" si="40"/>
        <v>2</v>
      </c>
      <c r="D118" s="7">
        <f t="shared" si="41"/>
        <v>2</v>
      </c>
      <c r="E118" s="7">
        <f t="shared" si="42"/>
        <v>1</v>
      </c>
      <c r="F118" s="7">
        <f t="shared" si="43"/>
        <v>7</v>
      </c>
      <c r="G118" s="7">
        <f t="shared" si="44"/>
        <v>16</v>
      </c>
      <c r="H118" s="7">
        <f t="shared" si="45"/>
        <v>7</v>
      </c>
      <c r="I118" s="7">
        <f t="shared" si="46"/>
        <v>0</v>
      </c>
      <c r="J118" s="7">
        <f t="shared" si="47"/>
        <v>6</v>
      </c>
      <c r="K118" s="7">
        <f t="shared" si="48"/>
        <v>2</v>
      </c>
      <c r="L118" s="3">
        <f t="shared" si="49"/>
        <v>13</v>
      </c>
    </row>
    <row r="119" spans="1:24" x14ac:dyDescent="0.2">
      <c r="A119" s="11" t="str">
        <f t="shared" si="38"/>
        <v>Patrick Lee</v>
      </c>
      <c r="B119" s="11">
        <f t="shared" si="39"/>
        <v>19</v>
      </c>
      <c r="C119" s="7">
        <f t="shared" si="40"/>
        <v>18</v>
      </c>
      <c r="D119" s="7">
        <f t="shared" si="41"/>
        <v>18</v>
      </c>
      <c r="E119" s="7">
        <f t="shared" si="42"/>
        <v>10</v>
      </c>
      <c r="F119" s="7">
        <f t="shared" si="43"/>
        <v>23</v>
      </c>
      <c r="G119" s="7">
        <f t="shared" si="44"/>
        <v>61</v>
      </c>
      <c r="H119" s="7">
        <f t="shared" si="45"/>
        <v>16</v>
      </c>
      <c r="I119" s="7">
        <f t="shared" si="46"/>
        <v>1</v>
      </c>
      <c r="J119" s="7">
        <f t="shared" si="47"/>
        <v>15</v>
      </c>
      <c r="K119" s="7">
        <f t="shared" si="48"/>
        <v>1</v>
      </c>
      <c r="L119" s="3">
        <f>(B119*2)+(C119*3)+E119</f>
        <v>102</v>
      </c>
    </row>
    <row r="120" spans="1:24" x14ac:dyDescent="0.2">
      <c r="A120" s="11" t="str">
        <f t="shared" si="38"/>
        <v>Nick McGrail</v>
      </c>
      <c r="B120" s="11">
        <f t="shared" si="39"/>
        <v>2</v>
      </c>
      <c r="C120" s="7">
        <f t="shared" si="40"/>
        <v>2</v>
      </c>
      <c r="D120" s="7">
        <f t="shared" si="41"/>
        <v>2</v>
      </c>
      <c r="E120" s="7">
        <f t="shared" si="42"/>
        <v>1</v>
      </c>
      <c r="F120" s="7">
        <f t="shared" si="43"/>
        <v>5</v>
      </c>
      <c r="G120" s="7">
        <f t="shared" si="44"/>
        <v>10</v>
      </c>
      <c r="H120" s="7">
        <f t="shared" si="45"/>
        <v>2</v>
      </c>
      <c r="I120" s="7">
        <f t="shared" si="46"/>
        <v>0</v>
      </c>
      <c r="J120" s="7">
        <f t="shared" si="47"/>
        <v>7</v>
      </c>
      <c r="K120" s="7">
        <f t="shared" si="48"/>
        <v>7</v>
      </c>
      <c r="L120" s="3">
        <f>(B120*2)+(C120*3)+E120</f>
        <v>11</v>
      </c>
    </row>
    <row r="121" spans="1:24" x14ac:dyDescent="0.2">
      <c r="A121" s="11" t="str">
        <f t="shared" si="38"/>
        <v>Mike O'Brien</v>
      </c>
      <c r="B121" s="11">
        <f t="shared" si="39"/>
        <v>32</v>
      </c>
      <c r="C121" s="7">
        <f t="shared" si="40"/>
        <v>0</v>
      </c>
      <c r="D121" s="7">
        <f t="shared" si="41"/>
        <v>21</v>
      </c>
      <c r="E121" s="7">
        <f t="shared" si="42"/>
        <v>8</v>
      </c>
      <c r="F121" s="7">
        <f t="shared" si="43"/>
        <v>5</v>
      </c>
      <c r="G121" s="7">
        <f t="shared" si="44"/>
        <v>57</v>
      </c>
      <c r="H121" s="7">
        <f t="shared" si="45"/>
        <v>2</v>
      </c>
      <c r="I121" s="7">
        <f t="shared" si="46"/>
        <v>0</v>
      </c>
      <c r="J121" s="7">
        <f t="shared" si="47"/>
        <v>17</v>
      </c>
      <c r="K121" s="7">
        <f t="shared" si="48"/>
        <v>2</v>
      </c>
      <c r="L121" s="3">
        <f t="shared" si="49"/>
        <v>72</v>
      </c>
    </row>
    <row r="122" spans="1:24" x14ac:dyDescent="0.2">
      <c r="A122" s="11" t="str">
        <f t="shared" si="38"/>
        <v>Brian Provencher</v>
      </c>
      <c r="B122" s="11">
        <f t="shared" si="39"/>
        <v>10</v>
      </c>
      <c r="C122" s="7">
        <f t="shared" si="40"/>
        <v>0</v>
      </c>
      <c r="D122" s="7">
        <f t="shared" si="41"/>
        <v>11</v>
      </c>
      <c r="E122" s="7">
        <f t="shared" si="42"/>
        <v>2</v>
      </c>
      <c r="F122" s="7">
        <f t="shared" si="43"/>
        <v>13</v>
      </c>
      <c r="G122" s="7">
        <f t="shared" si="44"/>
        <v>47</v>
      </c>
      <c r="H122" s="7">
        <f t="shared" si="45"/>
        <v>3</v>
      </c>
      <c r="I122" s="7">
        <f t="shared" si="46"/>
        <v>1</v>
      </c>
      <c r="J122" s="7">
        <f t="shared" si="47"/>
        <v>14</v>
      </c>
      <c r="K122" s="7">
        <f t="shared" si="48"/>
        <v>2</v>
      </c>
      <c r="L122" s="3">
        <f t="shared" si="49"/>
        <v>22</v>
      </c>
    </row>
    <row r="123" spans="1:24" x14ac:dyDescent="0.2">
      <c r="A123" s="11" t="str">
        <f t="shared" si="38"/>
        <v>Matt Swingler</v>
      </c>
      <c r="B123" s="11">
        <f t="shared" si="39"/>
        <v>19</v>
      </c>
      <c r="C123" s="7">
        <f t="shared" si="40"/>
        <v>0</v>
      </c>
      <c r="D123" s="7">
        <f t="shared" si="41"/>
        <v>10</v>
      </c>
      <c r="E123" s="7">
        <f t="shared" si="42"/>
        <v>1</v>
      </c>
      <c r="F123" s="7">
        <f t="shared" si="43"/>
        <v>5</v>
      </c>
      <c r="G123" s="7">
        <f t="shared" si="44"/>
        <v>42</v>
      </c>
      <c r="H123" s="7">
        <f t="shared" si="45"/>
        <v>7</v>
      </c>
      <c r="I123" s="7">
        <f t="shared" si="46"/>
        <v>0</v>
      </c>
      <c r="J123" s="7">
        <f t="shared" si="47"/>
        <v>13</v>
      </c>
      <c r="K123" s="7">
        <f t="shared" si="48"/>
        <v>2</v>
      </c>
      <c r="L123" s="3">
        <f t="shared" si="49"/>
        <v>39</v>
      </c>
    </row>
    <row r="124" spans="1:24" x14ac:dyDescent="0.2">
      <c r="A124" s="7" t="str">
        <f t="shared" si="38"/>
        <v>Tim Walsh</v>
      </c>
      <c r="B124" s="11">
        <f t="shared" si="39"/>
        <v>21</v>
      </c>
      <c r="C124" s="7">
        <f t="shared" si="40"/>
        <v>1</v>
      </c>
      <c r="D124" s="7">
        <f t="shared" si="41"/>
        <v>45</v>
      </c>
      <c r="E124" s="7">
        <f t="shared" si="42"/>
        <v>30</v>
      </c>
      <c r="F124" s="7">
        <f t="shared" si="43"/>
        <v>30</v>
      </c>
      <c r="G124" s="7">
        <f t="shared" si="44"/>
        <v>61</v>
      </c>
      <c r="H124" s="7">
        <f t="shared" si="45"/>
        <v>19</v>
      </c>
      <c r="I124" s="7">
        <f t="shared" si="46"/>
        <v>2</v>
      </c>
      <c r="J124" s="7">
        <f t="shared" si="47"/>
        <v>27</v>
      </c>
      <c r="K124" s="7">
        <f t="shared" si="48"/>
        <v>2</v>
      </c>
      <c r="L124" s="3">
        <f>(B124*2)+(C124*3)+E124</f>
        <v>75</v>
      </c>
    </row>
    <row r="125" spans="1:24" x14ac:dyDescent="0.2">
      <c r="A125" s="7">
        <f t="shared" si="38"/>
        <v>0</v>
      </c>
      <c r="B125" s="21">
        <f t="shared" si="39"/>
        <v>0</v>
      </c>
      <c r="C125" s="16">
        <f t="shared" si="40"/>
        <v>0</v>
      </c>
      <c r="D125" s="16">
        <f t="shared" si="41"/>
        <v>0</v>
      </c>
      <c r="E125" s="16">
        <f t="shared" si="42"/>
        <v>0</v>
      </c>
      <c r="F125" s="16">
        <f t="shared" si="43"/>
        <v>0</v>
      </c>
      <c r="G125" s="16">
        <f t="shared" si="44"/>
        <v>0</v>
      </c>
      <c r="H125" s="16">
        <f t="shared" si="45"/>
        <v>0</v>
      </c>
      <c r="I125" s="16">
        <f t="shared" si="46"/>
        <v>0</v>
      </c>
      <c r="J125" s="16">
        <f t="shared" si="47"/>
        <v>0</v>
      </c>
      <c r="K125" s="16">
        <f t="shared" si="48"/>
        <v>0</v>
      </c>
      <c r="L125" s="4">
        <f>(B125*2)+(C125*3)+E125</f>
        <v>0</v>
      </c>
      <c r="M125" s="7"/>
    </row>
    <row r="126" spans="1:24" ht="13.5" thickBot="1" x14ac:dyDescent="0.25">
      <c r="A126" t="s">
        <v>20</v>
      </c>
      <c r="B126" s="12">
        <f t="shared" ref="B126:L126" si="50">SUM(B116:B125)</f>
        <v>149</v>
      </c>
      <c r="C126" s="13">
        <f t="shared" si="50"/>
        <v>45</v>
      </c>
      <c r="D126" s="13">
        <f t="shared" si="50"/>
        <v>149</v>
      </c>
      <c r="E126" s="13">
        <f t="shared" si="50"/>
        <v>77</v>
      </c>
      <c r="F126" s="13">
        <f t="shared" si="50"/>
        <v>107</v>
      </c>
      <c r="G126" s="13">
        <f t="shared" si="50"/>
        <v>397</v>
      </c>
      <c r="H126" s="13">
        <f t="shared" si="50"/>
        <v>72</v>
      </c>
      <c r="I126" s="13">
        <f t="shared" si="50"/>
        <v>13</v>
      </c>
      <c r="J126" s="13">
        <f t="shared" si="50"/>
        <v>133</v>
      </c>
      <c r="K126" s="13">
        <f t="shared" si="50"/>
        <v>20</v>
      </c>
      <c r="L126" s="40">
        <f t="shared" si="50"/>
        <v>510</v>
      </c>
    </row>
    <row r="127" spans="1:24" x14ac:dyDescent="0.2">
      <c r="A127" t="s">
        <v>47</v>
      </c>
      <c r="B127" s="7">
        <f>B126/(U147+V147)</f>
        <v>12.416666666666666</v>
      </c>
      <c r="C127" s="7">
        <f>C126/(U147+V147)</f>
        <v>3.75</v>
      </c>
      <c r="D127" s="66">
        <f>D126/(U147+V147)</f>
        <v>12.416666666666666</v>
      </c>
      <c r="E127" s="66">
        <f>E126/(U147+V147)</f>
        <v>6.416666666666667</v>
      </c>
      <c r="F127" s="66">
        <f>F126/(U147+V147)</f>
        <v>8.9166666666666661</v>
      </c>
      <c r="G127" s="66">
        <f>G126/(U147+V147)</f>
        <v>33.083333333333336</v>
      </c>
      <c r="H127" s="56">
        <f>H126/(U147+V147)</f>
        <v>6</v>
      </c>
      <c r="I127" s="56">
        <f>I126/(U147+V147)</f>
        <v>1.0833333333333333</v>
      </c>
      <c r="J127" s="66">
        <f>J126/(U147+V147)</f>
        <v>11.083333333333334</v>
      </c>
      <c r="K127" s="66">
        <f>K126/(U147+V147)</f>
        <v>1.6666666666666667</v>
      </c>
      <c r="L127" s="56">
        <f>L126/(U147+V147)</f>
        <v>42.5</v>
      </c>
      <c r="M127" s="2"/>
    </row>
    <row r="128" spans="1:24" x14ac:dyDescent="0.2">
      <c r="B128" s="7"/>
      <c r="C128" s="7"/>
      <c r="D128" s="7"/>
      <c r="E128" s="14">
        <f>+E126/D126</f>
        <v>0.51677852348993292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51">+A31</f>
        <v>Adam Connito</v>
      </c>
      <c r="B132">
        <f>SUM(U147:V147)-D132</f>
        <v>10</v>
      </c>
      <c r="D132" s="20">
        <f>K116</f>
        <v>2</v>
      </c>
      <c r="E132" t="s">
        <v>1</v>
      </c>
      <c r="G132" t="s">
        <v>24</v>
      </c>
      <c r="H132" s="74" t="s">
        <v>134</v>
      </c>
      <c r="J132" s="19">
        <f>L13</f>
        <v>45</v>
      </c>
      <c r="K132" s="18" t="s">
        <v>25</v>
      </c>
      <c r="L132" s="20">
        <v>47</v>
      </c>
      <c r="M132" t="s">
        <v>8</v>
      </c>
      <c r="N132" t="s">
        <v>24</v>
      </c>
      <c r="O132" s="74" t="s">
        <v>128</v>
      </c>
      <c r="R132">
        <f>X55</f>
        <v>37</v>
      </c>
      <c r="S132" s="18" t="s">
        <v>25</v>
      </c>
      <c r="T132" s="20">
        <v>38</v>
      </c>
      <c r="U132">
        <f t="shared" ref="U132:U138" si="52">+IF(+J132&gt;L132,1,0)</f>
        <v>0</v>
      </c>
      <c r="V132">
        <f t="shared" ref="V132:V138" si="53">+IF(+L132&gt;J132,1,0)</f>
        <v>1</v>
      </c>
      <c r="Y132" s="20"/>
    </row>
    <row r="133" spans="1:25" x14ac:dyDescent="0.2">
      <c r="A133" s="7" t="str">
        <f t="shared" si="51"/>
        <v>Ryan Duff</v>
      </c>
      <c r="B133">
        <f>SUM(U147:V147)-D133</f>
        <v>12</v>
      </c>
      <c r="D133" s="20">
        <f t="shared" ref="D133:D139" si="54">K117</f>
        <v>0</v>
      </c>
      <c r="E133" t="s">
        <v>2</v>
      </c>
      <c r="G133" t="s">
        <v>24</v>
      </c>
      <c r="H133" s="74" t="s">
        <v>149</v>
      </c>
      <c r="J133">
        <f>X13</f>
        <v>54</v>
      </c>
      <c r="K133" s="18" t="s">
        <v>25</v>
      </c>
      <c r="L133" s="20">
        <v>36</v>
      </c>
      <c r="M133" t="s">
        <v>9</v>
      </c>
      <c r="N133" t="s">
        <v>24</v>
      </c>
      <c r="O133" s="74" t="s">
        <v>165</v>
      </c>
      <c r="R133">
        <f>L69</f>
        <v>39</v>
      </c>
      <c r="S133" s="18" t="s">
        <v>25</v>
      </c>
      <c r="T133" s="20">
        <v>54</v>
      </c>
      <c r="U133">
        <f t="shared" si="52"/>
        <v>1</v>
      </c>
      <c r="V133">
        <f t="shared" si="53"/>
        <v>0</v>
      </c>
      <c r="Y133" s="20"/>
    </row>
    <row r="134" spans="1:25" x14ac:dyDescent="0.2">
      <c r="A134" s="7" t="str">
        <f t="shared" si="51"/>
        <v>Kevin Lalli</v>
      </c>
      <c r="B134">
        <f>SUM(U147:V147)-D134</f>
        <v>10</v>
      </c>
      <c r="D134" s="20">
        <f t="shared" si="54"/>
        <v>2</v>
      </c>
      <c r="E134" t="s">
        <v>3</v>
      </c>
      <c r="G134" t="s">
        <v>24</v>
      </c>
      <c r="H134" s="74" t="s">
        <v>85</v>
      </c>
      <c r="J134">
        <f>L27</f>
        <v>33</v>
      </c>
      <c r="K134" s="18" t="s">
        <v>25</v>
      </c>
      <c r="L134" s="20">
        <v>39</v>
      </c>
      <c r="M134" t="s">
        <v>10</v>
      </c>
      <c r="N134" t="s">
        <v>24</v>
      </c>
      <c r="O134" s="74" t="s">
        <v>149</v>
      </c>
      <c r="R134">
        <f>X69</f>
        <v>41</v>
      </c>
      <c r="S134" s="18" t="s">
        <v>25</v>
      </c>
      <c r="T134" s="20">
        <v>58</v>
      </c>
      <c r="U134">
        <f t="shared" si="52"/>
        <v>0</v>
      </c>
      <c r="V134">
        <f t="shared" si="53"/>
        <v>1</v>
      </c>
      <c r="Y134" s="20"/>
    </row>
    <row r="135" spans="1:25" x14ac:dyDescent="0.2">
      <c r="A135" s="7" t="str">
        <f t="shared" si="51"/>
        <v>Patrick Lee</v>
      </c>
      <c r="B135">
        <f>SUM(U147:V147)-D135</f>
        <v>11</v>
      </c>
      <c r="D135" s="20">
        <f t="shared" si="54"/>
        <v>1</v>
      </c>
      <c r="E135" t="s">
        <v>4</v>
      </c>
      <c r="G135" t="s">
        <v>24</v>
      </c>
      <c r="H135" s="74" t="s">
        <v>164</v>
      </c>
      <c r="J135">
        <f>X27</f>
        <v>47</v>
      </c>
      <c r="K135" s="18" t="s">
        <v>25</v>
      </c>
      <c r="L135" s="20">
        <v>43</v>
      </c>
      <c r="M135" t="s">
        <v>11</v>
      </c>
      <c r="N135" t="s">
        <v>24</v>
      </c>
      <c r="O135" s="74" t="s">
        <v>128</v>
      </c>
      <c r="R135">
        <f>L83</f>
        <v>51</v>
      </c>
      <c r="S135" s="18" t="s">
        <v>25</v>
      </c>
      <c r="T135" s="20">
        <v>53</v>
      </c>
      <c r="U135">
        <f t="shared" si="52"/>
        <v>1</v>
      </c>
      <c r="V135">
        <f t="shared" si="53"/>
        <v>0</v>
      </c>
      <c r="Y135" s="20"/>
    </row>
    <row r="136" spans="1:25" x14ac:dyDescent="0.2">
      <c r="A136" s="7" t="str">
        <f t="shared" si="51"/>
        <v>Nick McGrail</v>
      </c>
      <c r="B136">
        <f>SUM(U147:V147)-D136</f>
        <v>5</v>
      </c>
      <c r="D136" s="20">
        <f t="shared" si="54"/>
        <v>7</v>
      </c>
      <c r="E136" t="s">
        <v>5</v>
      </c>
      <c r="G136" t="s">
        <v>24</v>
      </c>
      <c r="H136" s="74" t="s">
        <v>90</v>
      </c>
      <c r="J136">
        <f>L41</f>
        <v>43</v>
      </c>
      <c r="K136" s="18" t="s">
        <v>25</v>
      </c>
      <c r="L136" s="20">
        <v>52</v>
      </c>
      <c r="M136" t="s">
        <v>12</v>
      </c>
      <c r="N136" t="s">
        <v>24</v>
      </c>
      <c r="O136" s="74" t="s">
        <v>90</v>
      </c>
      <c r="R136">
        <f>+X83</f>
        <v>36</v>
      </c>
      <c r="S136" s="18" t="s">
        <v>25</v>
      </c>
      <c r="T136" s="20">
        <v>52</v>
      </c>
      <c r="U136">
        <f t="shared" si="52"/>
        <v>0</v>
      </c>
      <c r="V136">
        <f t="shared" si="53"/>
        <v>1</v>
      </c>
      <c r="Y136" s="20"/>
    </row>
    <row r="137" spans="1:25" x14ac:dyDescent="0.2">
      <c r="A137" s="7" t="str">
        <f t="shared" si="51"/>
        <v>Mike O'Brien</v>
      </c>
      <c r="B137">
        <f>SUM(U147:V147)-D137</f>
        <v>10</v>
      </c>
      <c r="D137" s="20">
        <f t="shared" si="54"/>
        <v>2</v>
      </c>
      <c r="E137" t="s">
        <v>6</v>
      </c>
      <c r="G137" t="s">
        <v>24</v>
      </c>
      <c r="H137" s="74" t="s">
        <v>85</v>
      </c>
      <c r="J137">
        <f>X41</f>
        <v>49</v>
      </c>
      <c r="K137" s="18" t="s">
        <v>25</v>
      </c>
      <c r="L137" s="20">
        <v>53</v>
      </c>
      <c r="M137" t="s">
        <v>13</v>
      </c>
      <c r="N137" t="s">
        <v>24</v>
      </c>
      <c r="O137" s="74"/>
      <c r="R137">
        <f>+L97</f>
        <v>0</v>
      </c>
      <c r="S137" s="18" t="s">
        <v>25</v>
      </c>
      <c r="T137" s="20"/>
      <c r="U137">
        <f t="shared" si="52"/>
        <v>0</v>
      </c>
      <c r="V137">
        <f t="shared" si="53"/>
        <v>1</v>
      </c>
      <c r="Y137" s="20"/>
    </row>
    <row r="138" spans="1:25" x14ac:dyDescent="0.2">
      <c r="A138" s="7" t="str">
        <f t="shared" si="51"/>
        <v>Brian Provencher</v>
      </c>
      <c r="B138">
        <f>SUM(U147:V147)-D138</f>
        <v>10</v>
      </c>
      <c r="D138" s="20">
        <f t="shared" si="54"/>
        <v>2</v>
      </c>
      <c r="E138" t="s">
        <v>7</v>
      </c>
      <c r="G138" t="s">
        <v>24</v>
      </c>
      <c r="H138" s="74" t="s">
        <v>144</v>
      </c>
      <c r="J138">
        <f>L55</f>
        <v>35</v>
      </c>
      <c r="K138" s="18" t="s">
        <v>25</v>
      </c>
      <c r="L138" s="20">
        <v>40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52"/>
        <v>0</v>
      </c>
      <c r="V138">
        <f t="shared" si="53"/>
        <v>1</v>
      </c>
      <c r="Y138" s="20"/>
    </row>
    <row r="139" spans="1:25" x14ac:dyDescent="0.2">
      <c r="A139" s="7" t="str">
        <f t="shared" si="51"/>
        <v>Matt Swingler</v>
      </c>
      <c r="B139">
        <f>SUM(U147:V147)-D139</f>
        <v>10</v>
      </c>
      <c r="D139" s="20">
        <f t="shared" si="54"/>
        <v>2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55">+IF(R132&gt;T132,1,0)</f>
        <v>0</v>
      </c>
      <c r="V139">
        <f t="shared" ref="V139:V146" si="56">+IF(+T132&gt;R132,1,0)</f>
        <v>1</v>
      </c>
    </row>
    <row r="140" spans="1:25" x14ac:dyDescent="0.2">
      <c r="A140" s="7" t="str">
        <f t="shared" si="51"/>
        <v>Tim Walsh</v>
      </c>
      <c r="B140">
        <f>SUM(U147:V147)-D140</f>
        <v>10</v>
      </c>
      <c r="D140" s="20">
        <f t="shared" ref="D140:D141" si="57">K124</f>
        <v>2</v>
      </c>
      <c r="U140">
        <f t="shared" si="55"/>
        <v>0</v>
      </c>
      <c r="V140">
        <f t="shared" si="56"/>
        <v>1</v>
      </c>
    </row>
    <row r="141" spans="1:25" x14ac:dyDescent="0.2">
      <c r="A141" s="7">
        <f t="shared" si="51"/>
        <v>0</v>
      </c>
      <c r="B141">
        <f>SUM(U147:V147)-D141</f>
        <v>12</v>
      </c>
      <c r="D141" s="20">
        <f t="shared" si="57"/>
        <v>0</v>
      </c>
      <c r="U141">
        <f t="shared" si="55"/>
        <v>0</v>
      </c>
      <c r="V141">
        <f t="shared" si="56"/>
        <v>1</v>
      </c>
    </row>
    <row r="142" spans="1:25" x14ac:dyDescent="0.2">
      <c r="A142" s="1" t="s">
        <v>56</v>
      </c>
      <c r="U142">
        <f t="shared" si="55"/>
        <v>0</v>
      </c>
      <c r="V142">
        <f t="shared" si="56"/>
        <v>1</v>
      </c>
    </row>
    <row r="143" spans="1:25" x14ac:dyDescent="0.2">
      <c r="U143">
        <f t="shared" si="55"/>
        <v>0</v>
      </c>
      <c r="V143">
        <f t="shared" si="56"/>
        <v>1</v>
      </c>
    </row>
    <row r="144" spans="1:25" x14ac:dyDescent="0.2">
      <c r="A144" t="str">
        <f>A31</f>
        <v>Adam Connito</v>
      </c>
      <c r="J144">
        <f>SUM(J132:J138)+SUM(R132:R139)</f>
        <v>510</v>
      </c>
      <c r="L144">
        <f>SUM(L132:L138)+SUM(T132:T139)</f>
        <v>565</v>
      </c>
      <c r="U144">
        <f t="shared" si="55"/>
        <v>0</v>
      </c>
      <c r="V144">
        <f t="shared" si="56"/>
        <v>0</v>
      </c>
    </row>
    <row r="145" spans="1:22" x14ac:dyDescent="0.2">
      <c r="A145" t="str">
        <f t="shared" ref="A145:A152" si="58">A32</f>
        <v>Ryan Duff</v>
      </c>
      <c r="U145">
        <f t="shared" si="55"/>
        <v>0</v>
      </c>
      <c r="V145">
        <f t="shared" si="56"/>
        <v>0</v>
      </c>
    </row>
    <row r="146" spans="1:22" x14ac:dyDescent="0.2">
      <c r="A146" t="str">
        <f t="shared" si="58"/>
        <v>Kevin Lalli</v>
      </c>
      <c r="U146">
        <f t="shared" si="55"/>
        <v>0</v>
      </c>
      <c r="V146">
        <f t="shared" si="56"/>
        <v>0</v>
      </c>
    </row>
    <row r="147" spans="1:22" x14ac:dyDescent="0.2">
      <c r="A147" t="str">
        <f t="shared" si="58"/>
        <v>Patrick Lee</v>
      </c>
      <c r="U147" s="41">
        <f>SUM(U132:U146)</f>
        <v>2</v>
      </c>
      <c r="V147" s="41">
        <f>SUM(V132:V146)</f>
        <v>10</v>
      </c>
    </row>
    <row r="148" spans="1:22" x14ac:dyDescent="0.2">
      <c r="A148" t="str">
        <f t="shared" si="58"/>
        <v>Nick McGrail</v>
      </c>
    </row>
    <row r="149" spans="1:22" x14ac:dyDescent="0.2">
      <c r="A149" t="str">
        <f t="shared" si="58"/>
        <v>Mike O'Brien</v>
      </c>
    </row>
    <row r="150" spans="1:22" x14ac:dyDescent="0.2">
      <c r="A150" t="str">
        <f t="shared" si="58"/>
        <v>Brian Provencher</v>
      </c>
    </row>
    <row r="151" spans="1:22" x14ac:dyDescent="0.2">
      <c r="A151" t="str">
        <f t="shared" si="58"/>
        <v>Matt Swingler</v>
      </c>
    </row>
    <row r="152" spans="1:22" x14ac:dyDescent="0.2">
      <c r="A152" t="str">
        <f t="shared" si="58"/>
        <v>Tim Walsh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209"/>
  <sheetViews>
    <sheetView workbookViewId="0">
      <selection activeCell="O43" sqref="O43"/>
    </sheetView>
  </sheetViews>
  <sheetFormatPr defaultRowHeight="12.75" x14ac:dyDescent="0.2"/>
  <cols>
    <col min="1" max="1" width="24.42578125" bestFit="1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4" width="6.85546875" customWidth="1"/>
    <col min="15" max="16" width="6.5703125" customWidth="1"/>
  </cols>
  <sheetData>
    <row r="1" spans="1:12" x14ac:dyDescent="0.2">
      <c r="A1" s="5" t="s">
        <v>59</v>
      </c>
    </row>
    <row r="2" spans="1:12" x14ac:dyDescent="0.2">
      <c r="B2" s="87" t="s">
        <v>60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3.5" thickBot="1" x14ac:dyDescent="0.25">
      <c r="A3" s="7"/>
      <c r="B3" s="85" t="s">
        <v>171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2">
      <c r="A4" s="5"/>
      <c r="B4" s="8">
        <v>2</v>
      </c>
      <c r="C4" s="9">
        <v>3</v>
      </c>
      <c r="D4" s="9" t="s">
        <v>15</v>
      </c>
      <c r="E4" s="9" t="s">
        <v>16</v>
      </c>
      <c r="F4" s="9" t="s">
        <v>50</v>
      </c>
      <c r="G4" s="9" t="s">
        <v>43</v>
      </c>
      <c r="H4" s="9" t="s">
        <v>44</v>
      </c>
      <c r="I4" s="9" t="s">
        <v>45</v>
      </c>
      <c r="J4" s="9" t="s">
        <v>17</v>
      </c>
      <c r="K4" s="9" t="s">
        <v>18</v>
      </c>
      <c r="L4" s="37" t="s">
        <v>46</v>
      </c>
    </row>
    <row r="5" spans="1:12" x14ac:dyDescent="0.2">
      <c r="A5" s="7" t="str">
        <f>'Boston Realty'!A3</f>
        <v>Matt Allen</v>
      </c>
      <c r="B5" s="11"/>
      <c r="C5" s="7"/>
      <c r="D5" s="7"/>
      <c r="E5" s="7"/>
      <c r="F5" s="42"/>
      <c r="G5" s="7"/>
      <c r="H5" s="7"/>
      <c r="I5" s="7"/>
      <c r="J5" s="7"/>
      <c r="K5" s="7">
        <v>1</v>
      </c>
      <c r="L5" s="38">
        <f t="shared" ref="L5:L13" si="0">(B5*2)+(C5*3)+E5</f>
        <v>0</v>
      </c>
    </row>
    <row r="6" spans="1:12" x14ac:dyDescent="0.2">
      <c r="A6" s="7" t="str">
        <f>'Boston Realty'!A4</f>
        <v>Mike Brosseau</v>
      </c>
      <c r="B6" s="11">
        <v>2</v>
      </c>
      <c r="C6" s="7"/>
      <c r="D6" s="7"/>
      <c r="E6" s="7"/>
      <c r="F6" s="7">
        <v>3</v>
      </c>
      <c r="G6" s="7">
        <v>12</v>
      </c>
      <c r="H6" s="7"/>
      <c r="I6" s="7">
        <v>2</v>
      </c>
      <c r="J6" s="7">
        <v>5</v>
      </c>
      <c r="K6" s="7"/>
      <c r="L6" s="3">
        <f t="shared" si="0"/>
        <v>4</v>
      </c>
    </row>
    <row r="7" spans="1:12" x14ac:dyDescent="0.2">
      <c r="A7" s="7" t="str">
        <f>'Boston Realty'!A5</f>
        <v>Andrew Burke</v>
      </c>
      <c r="B7" s="11">
        <v>1</v>
      </c>
      <c r="C7" s="7"/>
      <c r="D7" s="7"/>
      <c r="E7" s="7"/>
      <c r="F7" s="7"/>
      <c r="G7" s="7"/>
      <c r="H7" s="7"/>
      <c r="I7" s="7"/>
      <c r="J7" s="7">
        <v>1</v>
      </c>
      <c r="K7" s="7"/>
      <c r="L7" s="3">
        <f t="shared" si="0"/>
        <v>2</v>
      </c>
    </row>
    <row r="8" spans="1:12" x14ac:dyDescent="0.2">
      <c r="A8" s="7" t="str">
        <f>'Boston Realty'!A6</f>
        <v>Jerry Fang</v>
      </c>
      <c r="B8" s="11"/>
      <c r="C8" s="7">
        <v>2</v>
      </c>
      <c r="D8" s="7"/>
      <c r="E8" s="7"/>
      <c r="F8" s="7">
        <v>1</v>
      </c>
      <c r="G8" s="7">
        <v>1</v>
      </c>
      <c r="H8" s="7"/>
      <c r="I8" s="7"/>
      <c r="J8" s="7">
        <v>4</v>
      </c>
      <c r="K8" s="7"/>
      <c r="L8" s="3">
        <f t="shared" si="0"/>
        <v>6</v>
      </c>
    </row>
    <row r="9" spans="1:12" x14ac:dyDescent="0.2">
      <c r="A9" s="7" t="str">
        <f>'Boston Realty'!A7</f>
        <v>Peter Farlow</v>
      </c>
      <c r="B9" s="11"/>
      <c r="C9" s="7"/>
      <c r="D9" s="7"/>
      <c r="E9" s="7"/>
      <c r="F9" s="7"/>
      <c r="G9" s="7">
        <v>1</v>
      </c>
      <c r="H9" s="7"/>
      <c r="I9" s="7"/>
      <c r="J9" s="7"/>
      <c r="K9" s="7"/>
      <c r="L9" s="3">
        <f t="shared" si="0"/>
        <v>0</v>
      </c>
    </row>
    <row r="10" spans="1:12" x14ac:dyDescent="0.2">
      <c r="A10" s="7" t="str">
        <f>'Boston Realty'!A8</f>
        <v>Daniel Lander</v>
      </c>
      <c r="B10" s="11"/>
      <c r="C10" s="7"/>
      <c r="D10" s="7">
        <v>2</v>
      </c>
      <c r="E10" s="7">
        <v>2</v>
      </c>
      <c r="F10" s="7"/>
      <c r="G10" s="7">
        <v>1</v>
      </c>
      <c r="H10" s="7">
        <v>2</v>
      </c>
      <c r="I10" s="7"/>
      <c r="J10" s="7">
        <v>2</v>
      </c>
      <c r="K10" s="7"/>
      <c r="L10" s="3">
        <f t="shared" si="0"/>
        <v>2</v>
      </c>
    </row>
    <row r="11" spans="1:12" x14ac:dyDescent="0.2">
      <c r="A11" s="7" t="str">
        <f>'Boston Realty'!A9</f>
        <v>Tom Meeus</v>
      </c>
      <c r="B11" s="11">
        <v>3</v>
      </c>
      <c r="C11" s="7">
        <v>2</v>
      </c>
      <c r="D11" s="7">
        <v>4</v>
      </c>
      <c r="E11" s="7">
        <v>1</v>
      </c>
      <c r="F11" s="7">
        <v>2</v>
      </c>
      <c r="G11" s="7">
        <v>7</v>
      </c>
      <c r="H11" s="7"/>
      <c r="I11" s="7"/>
      <c r="J11" s="7">
        <v>3</v>
      </c>
      <c r="K11" s="7"/>
      <c r="L11" s="3">
        <f t="shared" si="0"/>
        <v>13</v>
      </c>
    </row>
    <row r="12" spans="1:12" x14ac:dyDescent="0.2">
      <c r="A12" s="7" t="str">
        <f>'Boston Realty'!A10</f>
        <v>Max Milder</v>
      </c>
      <c r="B12" s="11">
        <v>1</v>
      </c>
      <c r="C12" s="7">
        <v>1</v>
      </c>
      <c r="D12" s="7">
        <v>3</v>
      </c>
      <c r="E12" s="7">
        <v>2</v>
      </c>
      <c r="F12" s="7">
        <v>2</v>
      </c>
      <c r="G12" s="7">
        <v>4</v>
      </c>
      <c r="H12" s="7">
        <v>2</v>
      </c>
      <c r="I12" s="7"/>
      <c r="J12" s="7">
        <v>5</v>
      </c>
      <c r="K12" s="7"/>
      <c r="L12" s="3">
        <f t="shared" si="0"/>
        <v>7</v>
      </c>
    </row>
    <row r="13" spans="1:12" x14ac:dyDescent="0.2">
      <c r="A13" s="7" t="str">
        <f>'Boston Realty'!A11</f>
        <v>Jun Wang</v>
      </c>
      <c r="B13" s="11"/>
      <c r="C13" s="7">
        <v>1</v>
      </c>
      <c r="D13" s="7"/>
      <c r="E13" s="7"/>
      <c r="F13" s="7"/>
      <c r="G13" s="7">
        <v>2</v>
      </c>
      <c r="H13" s="7">
        <v>1</v>
      </c>
      <c r="I13" s="7"/>
      <c r="J13" s="7">
        <v>5</v>
      </c>
      <c r="K13" s="7"/>
      <c r="L13" s="3">
        <f t="shared" si="0"/>
        <v>3</v>
      </c>
    </row>
    <row r="14" spans="1:12" x14ac:dyDescent="0.2">
      <c r="A14" s="7"/>
      <c r="B14" s="21"/>
      <c r="C14" s="16"/>
      <c r="D14" s="16"/>
      <c r="E14" s="16"/>
      <c r="F14" s="16"/>
      <c r="G14" s="16"/>
      <c r="H14" s="16"/>
      <c r="I14" s="16"/>
      <c r="J14" s="16"/>
      <c r="K14" s="16"/>
      <c r="L14" s="17"/>
    </row>
    <row r="15" spans="1:12" ht="13.5" thickBot="1" x14ac:dyDescent="0.25">
      <c r="A15" s="7" t="s">
        <v>19</v>
      </c>
      <c r="B15" s="12">
        <f t="shared" ref="B15:L15" si="1">SUM(B5:B14)</f>
        <v>7</v>
      </c>
      <c r="C15" s="13">
        <f t="shared" si="1"/>
        <v>6</v>
      </c>
      <c r="D15" s="13">
        <f t="shared" si="1"/>
        <v>9</v>
      </c>
      <c r="E15" s="13">
        <f t="shared" si="1"/>
        <v>5</v>
      </c>
      <c r="F15" s="13">
        <f t="shared" si="1"/>
        <v>8</v>
      </c>
      <c r="G15" s="13">
        <f t="shared" si="1"/>
        <v>28</v>
      </c>
      <c r="H15" s="13">
        <f t="shared" si="1"/>
        <v>5</v>
      </c>
      <c r="I15" s="13">
        <f t="shared" si="1"/>
        <v>2</v>
      </c>
      <c r="J15" s="13">
        <f t="shared" si="1"/>
        <v>25</v>
      </c>
      <c r="K15" s="13">
        <f t="shared" si="1"/>
        <v>1</v>
      </c>
      <c r="L15" s="44">
        <f t="shared" si="1"/>
        <v>37</v>
      </c>
    </row>
    <row r="16" spans="1:12" x14ac:dyDescent="0.2">
      <c r="A16" s="7"/>
      <c r="B16" s="7"/>
      <c r="C16" s="7"/>
      <c r="D16" s="7"/>
      <c r="E16" s="14">
        <f>+E15/D15</f>
        <v>0.55555555555555558</v>
      </c>
      <c r="F16" s="14"/>
      <c r="G16" s="14"/>
      <c r="H16" s="14"/>
      <c r="I16" s="14"/>
      <c r="J16" s="7"/>
      <c r="K16" s="7"/>
      <c r="L16" s="7"/>
    </row>
    <row r="17" spans="1:13" x14ac:dyDescent="0.2">
      <c r="A17" s="7"/>
      <c r="B17" s="88" t="s">
        <v>58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6"/>
    </row>
    <row r="18" spans="1:13" ht="12.75" customHeight="1" thickBot="1" x14ac:dyDescent="0.25">
      <c r="B18" s="85" t="s">
        <v>172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39"/>
    </row>
    <row r="19" spans="1:13" x14ac:dyDescent="0.2">
      <c r="A19" s="5"/>
      <c r="B19" s="8">
        <v>2</v>
      </c>
      <c r="C19" s="9">
        <v>3</v>
      </c>
      <c r="D19" s="9" t="s">
        <v>15</v>
      </c>
      <c r="E19" s="9" t="s">
        <v>16</v>
      </c>
      <c r="F19" s="9" t="s">
        <v>50</v>
      </c>
      <c r="G19" s="9" t="s">
        <v>43</v>
      </c>
      <c r="H19" s="9" t="s">
        <v>44</v>
      </c>
      <c r="I19" s="9" t="s">
        <v>45</v>
      </c>
      <c r="J19" s="9" t="s">
        <v>17</v>
      </c>
      <c r="K19" s="9" t="s">
        <v>18</v>
      </c>
      <c r="L19" s="37" t="s">
        <v>46</v>
      </c>
      <c r="M19" s="11"/>
    </row>
    <row r="20" spans="1:13" x14ac:dyDescent="0.2">
      <c r="A20" s="7" t="str">
        <f>dBar!A3</f>
        <v>TJ Calloway</v>
      </c>
      <c r="B20" s="11">
        <v>2</v>
      </c>
      <c r="C20" s="7"/>
      <c r="D20" s="7">
        <v>4</v>
      </c>
      <c r="E20" s="7">
        <v>1</v>
      </c>
      <c r="F20" s="7">
        <v>2</v>
      </c>
      <c r="G20" s="7">
        <v>1</v>
      </c>
      <c r="H20" s="7">
        <v>2</v>
      </c>
      <c r="I20" s="7"/>
      <c r="J20" s="7">
        <v>1</v>
      </c>
      <c r="K20" s="7"/>
      <c r="L20" s="38">
        <f t="shared" ref="L20:L29" si="2">(B20*2)+(C20*3)+E20</f>
        <v>5</v>
      </c>
      <c r="M20" s="11"/>
    </row>
    <row r="21" spans="1:13" x14ac:dyDescent="0.2">
      <c r="A21" s="7" t="str">
        <f>dBar!A4</f>
        <v>Anthony Consoles</v>
      </c>
      <c r="B21" s="11"/>
      <c r="C21" s="7"/>
      <c r="D21" s="7"/>
      <c r="E21" s="7"/>
      <c r="F21" s="7"/>
      <c r="G21" s="7"/>
      <c r="H21" s="7"/>
      <c r="I21" s="7"/>
      <c r="J21" s="7"/>
      <c r="K21" s="7">
        <v>1</v>
      </c>
      <c r="L21" s="3">
        <f t="shared" si="2"/>
        <v>0</v>
      </c>
      <c r="M21" s="11"/>
    </row>
    <row r="22" spans="1:13" x14ac:dyDescent="0.2">
      <c r="A22" s="7" t="str">
        <f>dBar!A5</f>
        <v>Jared Creighton</v>
      </c>
      <c r="B22" s="11">
        <v>1</v>
      </c>
      <c r="C22" s="7"/>
      <c r="D22" s="7"/>
      <c r="E22" s="7"/>
      <c r="F22" s="7"/>
      <c r="G22" s="7">
        <v>1</v>
      </c>
      <c r="H22" s="7"/>
      <c r="I22" s="7"/>
      <c r="J22" s="7"/>
      <c r="K22" s="7"/>
      <c r="L22" s="3">
        <f t="shared" si="2"/>
        <v>2</v>
      </c>
      <c r="M22" s="11"/>
    </row>
    <row r="23" spans="1:13" x14ac:dyDescent="0.2">
      <c r="A23" s="7" t="str">
        <f>dBar!A6</f>
        <v>Luke Dwyer</v>
      </c>
      <c r="B23" s="11">
        <v>2</v>
      </c>
      <c r="C23" s="7"/>
      <c r="D23" s="7">
        <v>2</v>
      </c>
      <c r="E23" s="7">
        <v>2</v>
      </c>
      <c r="F23" s="7"/>
      <c r="G23" s="7">
        <v>1</v>
      </c>
      <c r="H23" s="7">
        <v>1</v>
      </c>
      <c r="I23" s="7"/>
      <c r="J23" s="7">
        <v>2</v>
      </c>
      <c r="K23" s="7"/>
      <c r="L23" s="3">
        <f t="shared" si="2"/>
        <v>6</v>
      </c>
      <c r="M23" s="11"/>
    </row>
    <row r="24" spans="1:13" x14ac:dyDescent="0.2">
      <c r="A24" s="7" t="str">
        <f>dBar!A7</f>
        <v>Wade Lawrence</v>
      </c>
      <c r="B24" s="11">
        <v>1</v>
      </c>
      <c r="C24" s="7"/>
      <c r="D24" s="7"/>
      <c r="E24" s="7"/>
      <c r="F24" s="7"/>
      <c r="G24" s="7">
        <v>2</v>
      </c>
      <c r="H24" s="7"/>
      <c r="I24" s="7">
        <v>1</v>
      </c>
      <c r="J24" s="7">
        <v>1</v>
      </c>
      <c r="K24" s="7"/>
      <c r="L24" s="3">
        <f t="shared" si="2"/>
        <v>2</v>
      </c>
      <c r="M24" s="11"/>
    </row>
    <row r="25" spans="1:13" x14ac:dyDescent="0.2">
      <c r="A25" s="7" t="str">
        <f>dBar!A8</f>
        <v>Alex Moore</v>
      </c>
      <c r="B25" s="11"/>
      <c r="C25" s="7"/>
      <c r="D25" s="7">
        <v>2</v>
      </c>
      <c r="E25" s="7">
        <v>1</v>
      </c>
      <c r="F25" s="7"/>
      <c r="G25" s="7">
        <v>2</v>
      </c>
      <c r="H25" s="7">
        <v>1</v>
      </c>
      <c r="I25" s="7"/>
      <c r="J25" s="7">
        <v>2</v>
      </c>
      <c r="K25" s="7"/>
      <c r="L25" s="3">
        <f t="shared" si="2"/>
        <v>1</v>
      </c>
      <c r="M25" s="11"/>
    </row>
    <row r="26" spans="1:13" x14ac:dyDescent="0.2">
      <c r="A26" s="7" t="str">
        <f>dBar!A9</f>
        <v>Chris Nudd</v>
      </c>
      <c r="B26" s="11">
        <v>1</v>
      </c>
      <c r="C26" s="7"/>
      <c r="D26" s="7"/>
      <c r="E26" s="7"/>
      <c r="F26" s="7"/>
      <c r="G26" s="7">
        <v>1</v>
      </c>
      <c r="H26" s="7"/>
      <c r="I26" s="7"/>
      <c r="J26" s="7"/>
      <c r="K26" s="7"/>
      <c r="L26" s="3">
        <f t="shared" si="2"/>
        <v>2</v>
      </c>
      <c r="M26" s="11"/>
    </row>
    <row r="27" spans="1:13" x14ac:dyDescent="0.2">
      <c r="A27" s="7" t="str">
        <f>dBar!A10</f>
        <v>Adam Patten</v>
      </c>
      <c r="B27" s="11">
        <v>2</v>
      </c>
      <c r="C27" s="7"/>
      <c r="D27" s="7">
        <v>2</v>
      </c>
      <c r="E27" s="7">
        <v>2</v>
      </c>
      <c r="F27" s="7">
        <v>1</v>
      </c>
      <c r="G27" s="7">
        <v>4</v>
      </c>
      <c r="H27" s="7">
        <v>2</v>
      </c>
      <c r="I27" s="7"/>
      <c r="J27" s="7"/>
      <c r="K27" s="7"/>
      <c r="L27" s="3">
        <f t="shared" si="2"/>
        <v>6</v>
      </c>
      <c r="M27" s="11"/>
    </row>
    <row r="28" spans="1:13" x14ac:dyDescent="0.2">
      <c r="A28" s="7" t="str">
        <f>dBar!A11</f>
        <v>Eric Wolven</v>
      </c>
      <c r="B28" s="11">
        <v>1</v>
      </c>
      <c r="C28" s="7"/>
      <c r="D28" s="7">
        <v>12</v>
      </c>
      <c r="E28" s="7">
        <v>9</v>
      </c>
      <c r="F28" s="7"/>
      <c r="G28" s="7">
        <v>4</v>
      </c>
      <c r="H28" s="7">
        <v>2</v>
      </c>
      <c r="I28" s="7"/>
      <c r="J28" s="7">
        <v>3</v>
      </c>
      <c r="K28" s="7"/>
      <c r="L28" s="3">
        <f t="shared" si="2"/>
        <v>11</v>
      </c>
      <c r="M28" s="11"/>
    </row>
    <row r="29" spans="1:13" x14ac:dyDescent="0.2">
      <c r="A29" s="7" t="str">
        <f>dBar!A12</f>
        <v>Andrew Guerra</v>
      </c>
      <c r="B29" s="21">
        <v>2</v>
      </c>
      <c r="C29" s="16"/>
      <c r="D29" s="16">
        <v>6</v>
      </c>
      <c r="E29" s="16">
        <v>3</v>
      </c>
      <c r="F29" s="16">
        <v>2</v>
      </c>
      <c r="G29" s="16">
        <v>6</v>
      </c>
      <c r="H29" s="16">
        <v>1</v>
      </c>
      <c r="I29" s="16">
        <v>1</v>
      </c>
      <c r="J29" s="16">
        <v>4</v>
      </c>
      <c r="K29" s="16"/>
      <c r="L29" s="17">
        <f t="shared" si="2"/>
        <v>7</v>
      </c>
      <c r="M29" s="11"/>
    </row>
    <row r="30" spans="1:13" ht="13.5" thickBot="1" x14ac:dyDescent="0.25">
      <c r="A30" s="7" t="s">
        <v>19</v>
      </c>
      <c r="B30" s="12">
        <f t="shared" ref="B30:L30" si="3">SUM(B20:B29)</f>
        <v>12</v>
      </c>
      <c r="C30" s="13">
        <f t="shared" si="3"/>
        <v>0</v>
      </c>
      <c r="D30" s="13">
        <f t="shared" si="3"/>
        <v>28</v>
      </c>
      <c r="E30" s="13">
        <f t="shared" si="3"/>
        <v>18</v>
      </c>
      <c r="F30" s="13">
        <f t="shared" si="3"/>
        <v>5</v>
      </c>
      <c r="G30" s="13">
        <f t="shared" si="3"/>
        <v>22</v>
      </c>
      <c r="H30" s="13">
        <f t="shared" si="3"/>
        <v>9</v>
      </c>
      <c r="I30" s="13">
        <f t="shared" si="3"/>
        <v>2</v>
      </c>
      <c r="J30" s="13">
        <f t="shared" si="3"/>
        <v>13</v>
      </c>
      <c r="K30" s="13">
        <f t="shared" si="3"/>
        <v>1</v>
      </c>
      <c r="L30" s="43">
        <f t="shared" si="3"/>
        <v>42</v>
      </c>
      <c r="M30" s="7"/>
    </row>
    <row r="31" spans="1:13" x14ac:dyDescent="0.2">
      <c r="A31" s="7"/>
      <c r="B31" s="7"/>
      <c r="C31" s="7"/>
      <c r="D31" s="7"/>
      <c r="E31" s="14">
        <f>+E30/D30</f>
        <v>0.6428571428571429</v>
      </c>
      <c r="F31" s="14"/>
      <c r="G31" s="14"/>
      <c r="H31" s="14"/>
      <c r="I31" s="14"/>
      <c r="J31" s="7"/>
      <c r="K31" s="7"/>
      <c r="L31" s="7"/>
      <c r="M31" s="6"/>
    </row>
    <row r="32" spans="1:13" x14ac:dyDescent="0.2">
      <c r="B32" s="87" t="s">
        <v>61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3" ht="13.5" thickBot="1" x14ac:dyDescent="0.25">
      <c r="A33" s="7"/>
      <c r="B33" s="85" t="s">
        <v>173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3" x14ac:dyDescent="0.2">
      <c r="A34" s="5"/>
      <c r="B34" s="8">
        <v>2</v>
      </c>
      <c r="C34" s="9">
        <v>3</v>
      </c>
      <c r="D34" s="9" t="s">
        <v>15</v>
      </c>
      <c r="E34" s="9" t="s">
        <v>16</v>
      </c>
      <c r="F34" s="9" t="s">
        <v>50</v>
      </c>
      <c r="G34" s="9" t="s">
        <v>43</v>
      </c>
      <c r="H34" s="9" t="s">
        <v>44</v>
      </c>
      <c r="I34" s="9" t="s">
        <v>45</v>
      </c>
      <c r="J34" s="9" t="s">
        <v>17</v>
      </c>
      <c r="K34" s="9" t="s">
        <v>18</v>
      </c>
      <c r="L34" s="37" t="s">
        <v>46</v>
      </c>
    </row>
    <row r="35" spans="1:13" x14ac:dyDescent="0.2">
      <c r="A35" s="7" t="str">
        <f>'Cathedral Station'!A3</f>
        <v>Michael Aragon-Robbins</v>
      </c>
      <c r="B35" s="11">
        <v>2</v>
      </c>
      <c r="C35" s="7"/>
      <c r="D35" s="7">
        <v>2</v>
      </c>
      <c r="E35" s="7">
        <v>1</v>
      </c>
      <c r="F35" s="42"/>
      <c r="G35" s="7">
        <v>9</v>
      </c>
      <c r="H35" s="7"/>
      <c r="I35" s="7"/>
      <c r="J35" s="7">
        <v>4</v>
      </c>
      <c r="K35" s="7"/>
      <c r="L35" s="38">
        <f t="shared" ref="L35:L43" si="4">(B35*2)+(C35*3)+E35</f>
        <v>5</v>
      </c>
    </row>
    <row r="36" spans="1:13" x14ac:dyDescent="0.2">
      <c r="A36" s="7" t="str">
        <f>'Cathedral Station'!A4</f>
        <v>Chris Burns</v>
      </c>
      <c r="B36" s="11"/>
      <c r="C36" s="7"/>
      <c r="D36" s="7"/>
      <c r="E36" s="7"/>
      <c r="F36" s="7"/>
      <c r="G36" s="7"/>
      <c r="H36" s="7"/>
      <c r="I36" s="7"/>
      <c r="J36" s="7"/>
      <c r="K36" s="7">
        <v>1</v>
      </c>
      <c r="L36" s="3">
        <f t="shared" si="4"/>
        <v>0</v>
      </c>
    </row>
    <row r="37" spans="1:13" x14ac:dyDescent="0.2">
      <c r="A37" s="7" t="str">
        <f>'Cathedral Station'!A5</f>
        <v>Jake Cotto</v>
      </c>
      <c r="B37" s="11">
        <v>2</v>
      </c>
      <c r="C37" s="7"/>
      <c r="D37" s="7">
        <v>4</v>
      </c>
      <c r="E37" s="7">
        <v>3</v>
      </c>
      <c r="F37" s="7"/>
      <c r="G37" s="7">
        <v>5</v>
      </c>
      <c r="H37" s="7">
        <v>1</v>
      </c>
      <c r="I37" s="7"/>
      <c r="J37" s="7">
        <v>3</v>
      </c>
      <c r="K37" s="7"/>
      <c r="L37" s="3">
        <f t="shared" si="4"/>
        <v>7</v>
      </c>
    </row>
    <row r="38" spans="1:13" x14ac:dyDescent="0.2">
      <c r="A38" s="7" t="str">
        <f>'Cathedral Station'!A6</f>
        <v>Ryan Dacey</v>
      </c>
      <c r="B38" s="11"/>
      <c r="C38" s="7"/>
      <c r="D38" s="7"/>
      <c r="E38" s="7"/>
      <c r="F38" s="7"/>
      <c r="G38" s="7">
        <v>1</v>
      </c>
      <c r="H38" s="7">
        <v>1</v>
      </c>
      <c r="I38" s="7"/>
      <c r="J38" s="7">
        <v>2</v>
      </c>
      <c r="K38" s="7"/>
      <c r="L38" s="3">
        <f t="shared" si="4"/>
        <v>0</v>
      </c>
    </row>
    <row r="39" spans="1:13" x14ac:dyDescent="0.2">
      <c r="A39" s="7" t="str">
        <f>'Cathedral Station'!A7</f>
        <v>Greg Dufraisse</v>
      </c>
      <c r="B39" s="11"/>
      <c r="C39" s="7"/>
      <c r="D39" s="7">
        <v>4</v>
      </c>
      <c r="E39" s="7">
        <v>1</v>
      </c>
      <c r="F39" s="7">
        <v>2</v>
      </c>
      <c r="G39" s="7"/>
      <c r="H39" s="7">
        <v>1</v>
      </c>
      <c r="I39" s="7"/>
      <c r="J39" s="7">
        <v>1</v>
      </c>
      <c r="K39" s="7"/>
      <c r="L39" s="3">
        <f t="shared" si="4"/>
        <v>1</v>
      </c>
    </row>
    <row r="40" spans="1:13" x14ac:dyDescent="0.2">
      <c r="A40" s="7" t="str">
        <f>'Cathedral Station'!A8</f>
        <v>Terry Epps</v>
      </c>
      <c r="B40" s="11"/>
      <c r="C40" s="7"/>
      <c r="D40" s="7">
        <v>2</v>
      </c>
      <c r="E40" s="7"/>
      <c r="F40" s="7">
        <v>2</v>
      </c>
      <c r="G40" s="7">
        <v>4</v>
      </c>
      <c r="H40" s="7"/>
      <c r="I40" s="7"/>
      <c r="J40" s="7">
        <v>1</v>
      </c>
      <c r="K40" s="7"/>
      <c r="L40" s="3">
        <f t="shared" si="4"/>
        <v>0</v>
      </c>
    </row>
    <row r="41" spans="1:13" x14ac:dyDescent="0.2">
      <c r="A41" s="7" t="str">
        <f>'Cathedral Station'!A9</f>
        <v>Conroy Jackson</v>
      </c>
      <c r="B41" s="11"/>
      <c r="C41" s="7"/>
      <c r="D41" s="7"/>
      <c r="E41" s="7"/>
      <c r="F41" s="7"/>
      <c r="G41" s="7"/>
      <c r="H41" s="7"/>
      <c r="I41" s="7"/>
      <c r="J41" s="7"/>
      <c r="K41" s="7">
        <v>1</v>
      </c>
      <c r="L41" s="3">
        <f t="shared" si="4"/>
        <v>0</v>
      </c>
    </row>
    <row r="42" spans="1:13" x14ac:dyDescent="0.2">
      <c r="A42" s="7" t="str">
        <f>'Cathedral Station'!A10</f>
        <v>Brandon Ortez</v>
      </c>
      <c r="B42" s="11">
        <v>7</v>
      </c>
      <c r="C42" s="7">
        <v>3</v>
      </c>
      <c r="D42" s="7">
        <v>9</v>
      </c>
      <c r="E42" s="7">
        <v>7</v>
      </c>
      <c r="F42" s="7">
        <v>2</v>
      </c>
      <c r="G42" s="7">
        <v>5</v>
      </c>
      <c r="H42" s="7">
        <v>1</v>
      </c>
      <c r="I42" s="7"/>
      <c r="J42" s="7">
        <v>4</v>
      </c>
      <c r="K42" s="7"/>
      <c r="L42" s="3">
        <f t="shared" si="4"/>
        <v>30</v>
      </c>
    </row>
    <row r="43" spans="1:13" x14ac:dyDescent="0.2">
      <c r="A43" s="7" t="str">
        <f>'Cathedral Station'!A11</f>
        <v>Kevin St. Gelais</v>
      </c>
      <c r="B43" s="11"/>
      <c r="C43" s="7">
        <v>1</v>
      </c>
      <c r="D43" s="7"/>
      <c r="E43" s="7"/>
      <c r="F43" s="7"/>
      <c r="G43" s="7">
        <v>2</v>
      </c>
      <c r="H43" s="7">
        <v>1</v>
      </c>
      <c r="I43" s="7"/>
      <c r="J43" s="7">
        <v>2</v>
      </c>
      <c r="K43" s="7"/>
      <c r="L43" s="3">
        <f t="shared" si="4"/>
        <v>3</v>
      </c>
    </row>
    <row r="44" spans="1:13" x14ac:dyDescent="0.2">
      <c r="A44" s="7"/>
      <c r="B44" s="21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3" ht="13.5" thickBot="1" x14ac:dyDescent="0.25">
      <c r="A45" s="7" t="s">
        <v>19</v>
      </c>
      <c r="B45" s="12">
        <f t="shared" ref="B45:L45" si="5">SUM(B35:B44)</f>
        <v>11</v>
      </c>
      <c r="C45" s="13">
        <f t="shared" si="5"/>
        <v>4</v>
      </c>
      <c r="D45" s="13">
        <f t="shared" si="5"/>
        <v>21</v>
      </c>
      <c r="E45" s="13">
        <f t="shared" si="5"/>
        <v>12</v>
      </c>
      <c r="F45" s="13">
        <f t="shared" si="5"/>
        <v>6</v>
      </c>
      <c r="G45" s="13">
        <f t="shared" si="5"/>
        <v>26</v>
      </c>
      <c r="H45" s="13">
        <f t="shared" si="5"/>
        <v>5</v>
      </c>
      <c r="I45" s="13">
        <f t="shared" si="5"/>
        <v>0</v>
      </c>
      <c r="J45" s="13">
        <f t="shared" si="5"/>
        <v>17</v>
      </c>
      <c r="K45" s="13">
        <f t="shared" si="5"/>
        <v>2</v>
      </c>
      <c r="L45" s="44">
        <f t="shared" si="5"/>
        <v>46</v>
      </c>
    </row>
    <row r="46" spans="1:13" x14ac:dyDescent="0.2">
      <c r="A46" s="7"/>
      <c r="B46" s="7"/>
      <c r="C46" s="7"/>
      <c r="D46" s="7"/>
      <c r="E46" s="14">
        <f>+E45/D45</f>
        <v>0.5714285714285714</v>
      </c>
      <c r="F46" s="14"/>
      <c r="G46" s="14"/>
      <c r="H46" s="14"/>
      <c r="I46" s="14"/>
      <c r="J46" s="7"/>
      <c r="K46" s="7"/>
      <c r="L46" s="7"/>
    </row>
    <row r="47" spans="1:13" x14ac:dyDescent="0.2">
      <c r="A47" s="7"/>
      <c r="B47" s="88" t="s">
        <v>58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6"/>
    </row>
    <row r="48" spans="1:13" ht="12.75" customHeight="1" thickBot="1" x14ac:dyDescent="0.25">
      <c r="B48" s="85" t="s">
        <v>174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39"/>
    </row>
    <row r="49" spans="1:16" x14ac:dyDescent="0.2">
      <c r="A49" s="5"/>
      <c r="B49" s="8">
        <v>2</v>
      </c>
      <c r="C49" s="9">
        <v>3</v>
      </c>
      <c r="D49" s="9" t="s">
        <v>15</v>
      </c>
      <c r="E49" s="9" t="s">
        <v>16</v>
      </c>
      <c r="F49" s="9" t="s">
        <v>50</v>
      </c>
      <c r="G49" s="9" t="s">
        <v>43</v>
      </c>
      <c r="H49" s="9" t="s">
        <v>44</v>
      </c>
      <c r="I49" s="9" t="s">
        <v>45</v>
      </c>
      <c r="J49" s="9" t="s">
        <v>17</v>
      </c>
      <c r="K49" s="9" t="s">
        <v>18</v>
      </c>
      <c r="L49" s="37" t="s">
        <v>46</v>
      </c>
      <c r="M49" s="11"/>
    </row>
    <row r="50" spans="1:16" x14ac:dyDescent="0.2">
      <c r="A50" s="7" t="str">
        <f>'Harp + Bard'!A3</f>
        <v>Adam Connito</v>
      </c>
      <c r="B50" s="11">
        <v>1</v>
      </c>
      <c r="C50" s="7"/>
      <c r="D50" s="7"/>
      <c r="E50" s="7"/>
      <c r="F50" s="7"/>
      <c r="G50" s="7"/>
      <c r="H50" s="7"/>
      <c r="I50" s="7"/>
      <c r="J50" s="7"/>
      <c r="K50" s="7"/>
      <c r="L50" s="38">
        <f t="shared" ref="L50:L58" si="6">(B50*2)+(C50*3)+E50</f>
        <v>2</v>
      </c>
      <c r="M50" s="11"/>
    </row>
    <row r="51" spans="1:16" x14ac:dyDescent="0.2">
      <c r="A51" s="7" t="str">
        <f>'Harp + Bard'!A4</f>
        <v>Ryan Duff</v>
      </c>
      <c r="B51" s="11">
        <v>1</v>
      </c>
      <c r="C51" s="7">
        <v>2</v>
      </c>
      <c r="D51" s="7">
        <v>4</v>
      </c>
      <c r="E51" s="7">
        <v>2</v>
      </c>
      <c r="F51" s="7">
        <v>1</v>
      </c>
      <c r="G51" s="7">
        <v>6</v>
      </c>
      <c r="H51" s="7"/>
      <c r="I51" s="7">
        <v>1</v>
      </c>
      <c r="J51" s="7">
        <v>1</v>
      </c>
      <c r="K51" s="7"/>
      <c r="L51" s="3">
        <f t="shared" si="6"/>
        <v>10</v>
      </c>
      <c r="M51" s="11"/>
    </row>
    <row r="52" spans="1:16" x14ac:dyDescent="0.2">
      <c r="A52" s="7" t="str">
        <f>'Harp + Bard'!A5</f>
        <v>Kevin Lalli</v>
      </c>
      <c r="B52" s="11"/>
      <c r="C52" s="7"/>
      <c r="D52" s="7"/>
      <c r="E52" s="7"/>
      <c r="F52" s="7"/>
      <c r="G52" s="7">
        <v>2</v>
      </c>
      <c r="H52" s="7"/>
      <c r="I52" s="7"/>
      <c r="J52" s="7">
        <v>1</v>
      </c>
      <c r="K52" s="7"/>
      <c r="L52" s="3">
        <f t="shared" si="6"/>
        <v>0</v>
      </c>
      <c r="M52" s="11"/>
    </row>
    <row r="53" spans="1:16" x14ac:dyDescent="0.2">
      <c r="A53" s="7" t="str">
        <f>'Harp + Bard'!A6</f>
        <v>Patrick Lee</v>
      </c>
      <c r="B53" s="11">
        <v>3</v>
      </c>
      <c r="C53" s="7"/>
      <c r="D53" s="7"/>
      <c r="E53" s="7"/>
      <c r="F53" s="7">
        <v>3</v>
      </c>
      <c r="G53" s="7">
        <v>5</v>
      </c>
      <c r="H53" s="7"/>
      <c r="I53" s="7"/>
      <c r="J53" s="7">
        <v>5</v>
      </c>
      <c r="K53" s="7"/>
      <c r="L53" s="3">
        <f t="shared" si="6"/>
        <v>6</v>
      </c>
      <c r="M53" s="11"/>
    </row>
    <row r="54" spans="1:16" x14ac:dyDescent="0.2">
      <c r="A54" s="7" t="str">
        <f>'Harp + Bard'!A7</f>
        <v>Nick McGrail</v>
      </c>
      <c r="B54" s="11">
        <v>1</v>
      </c>
      <c r="C54" s="7">
        <v>1</v>
      </c>
      <c r="D54" s="7"/>
      <c r="E54" s="7"/>
      <c r="F54" s="7">
        <v>1</v>
      </c>
      <c r="G54" s="7">
        <v>1</v>
      </c>
      <c r="H54" s="7">
        <v>1</v>
      </c>
      <c r="I54" s="7"/>
      <c r="J54" s="7">
        <v>3</v>
      </c>
      <c r="K54" s="7"/>
      <c r="L54" s="3">
        <f t="shared" si="6"/>
        <v>5</v>
      </c>
      <c r="M54" s="11"/>
    </row>
    <row r="55" spans="1:16" x14ac:dyDescent="0.2">
      <c r="A55" s="7" t="str">
        <f>'Harp + Bard'!A8</f>
        <v>Mike O'Brien</v>
      </c>
      <c r="B55" s="11">
        <v>1</v>
      </c>
      <c r="C55" s="7"/>
      <c r="D55" s="7">
        <v>10</v>
      </c>
      <c r="E55" s="7">
        <v>3</v>
      </c>
      <c r="F55" s="7">
        <v>2</v>
      </c>
      <c r="G55" s="7">
        <v>1</v>
      </c>
      <c r="H55" s="7">
        <v>1</v>
      </c>
      <c r="I55" s="7"/>
      <c r="J55" s="7">
        <v>1</v>
      </c>
      <c r="K55" s="7"/>
      <c r="L55" s="3">
        <f t="shared" si="6"/>
        <v>5</v>
      </c>
      <c r="M55" s="11"/>
    </row>
    <row r="56" spans="1:16" x14ac:dyDescent="0.2">
      <c r="A56" s="7" t="str">
        <f>'Harp + Bard'!A9</f>
        <v>Brian Provencher</v>
      </c>
      <c r="B56" s="11">
        <v>2</v>
      </c>
      <c r="C56" s="7"/>
      <c r="D56" s="7">
        <v>2</v>
      </c>
      <c r="E56" s="7"/>
      <c r="F56" s="7"/>
      <c r="G56" s="7"/>
      <c r="H56" s="7">
        <v>1</v>
      </c>
      <c r="I56" s="7">
        <v>1</v>
      </c>
      <c r="J56" s="7">
        <v>1</v>
      </c>
      <c r="K56" s="7"/>
      <c r="L56" s="3">
        <f t="shared" si="6"/>
        <v>4</v>
      </c>
      <c r="M56" s="11"/>
    </row>
    <row r="57" spans="1:16" x14ac:dyDescent="0.2">
      <c r="A57" s="7" t="str">
        <f>'Harp + Bard'!A10</f>
        <v>Matt Swingler</v>
      </c>
      <c r="B57" s="11"/>
      <c r="C57" s="7"/>
      <c r="D57" s="7"/>
      <c r="E57" s="7"/>
      <c r="F57" s="7"/>
      <c r="G57" s="7">
        <v>2</v>
      </c>
      <c r="H57" s="7"/>
      <c r="I57" s="7">
        <v>1</v>
      </c>
      <c r="J57" s="7"/>
      <c r="K57" s="7"/>
      <c r="L57" s="3">
        <f t="shared" si="6"/>
        <v>0</v>
      </c>
      <c r="M57" s="11"/>
    </row>
    <row r="58" spans="1:16" x14ac:dyDescent="0.2">
      <c r="A58" s="7" t="str">
        <f>'Harp + Bard'!A11</f>
        <v>Tim Walsh</v>
      </c>
      <c r="B58" s="11">
        <v>4</v>
      </c>
      <c r="C58" s="7"/>
      <c r="D58" s="7">
        <v>6</v>
      </c>
      <c r="E58" s="7">
        <v>3</v>
      </c>
      <c r="F58" s="7">
        <v>2</v>
      </c>
      <c r="G58" s="7">
        <v>4</v>
      </c>
      <c r="H58" s="7">
        <v>3</v>
      </c>
      <c r="I58" s="7"/>
      <c r="J58" s="7">
        <v>4</v>
      </c>
      <c r="K58" s="7"/>
      <c r="L58" s="3">
        <f t="shared" si="6"/>
        <v>11</v>
      </c>
      <c r="M58" s="11"/>
    </row>
    <row r="59" spans="1:16" x14ac:dyDescent="0.2">
      <c r="A59" s="7"/>
      <c r="B59" s="21"/>
      <c r="C59" s="16"/>
      <c r="D59" s="16"/>
      <c r="E59" s="16"/>
      <c r="F59" s="16"/>
      <c r="G59" s="16"/>
      <c r="H59" s="16"/>
      <c r="I59" s="16"/>
      <c r="J59" s="16"/>
      <c r="K59" s="16"/>
      <c r="L59" s="17"/>
      <c r="M59" s="11"/>
    </row>
    <row r="60" spans="1:16" ht="13.5" thickBot="1" x14ac:dyDescent="0.25">
      <c r="A60" s="7" t="s">
        <v>19</v>
      </c>
      <c r="B60" s="12">
        <f t="shared" ref="B60:L60" si="7">SUM(B50:B59)</f>
        <v>13</v>
      </c>
      <c r="C60" s="13">
        <f t="shared" si="7"/>
        <v>3</v>
      </c>
      <c r="D60" s="13">
        <f t="shared" si="7"/>
        <v>22</v>
      </c>
      <c r="E60" s="13">
        <f t="shared" si="7"/>
        <v>8</v>
      </c>
      <c r="F60" s="13">
        <f t="shared" si="7"/>
        <v>9</v>
      </c>
      <c r="G60" s="13">
        <f t="shared" si="7"/>
        <v>21</v>
      </c>
      <c r="H60" s="13">
        <f t="shared" si="7"/>
        <v>6</v>
      </c>
      <c r="I60" s="13">
        <f t="shared" si="7"/>
        <v>3</v>
      </c>
      <c r="J60" s="13">
        <f t="shared" si="7"/>
        <v>16</v>
      </c>
      <c r="K60" s="13">
        <f t="shared" si="7"/>
        <v>0</v>
      </c>
      <c r="L60" s="43">
        <f t="shared" si="7"/>
        <v>43</v>
      </c>
      <c r="M60" s="7"/>
    </row>
    <row r="61" spans="1:16" x14ac:dyDescent="0.2">
      <c r="A61" s="7"/>
      <c r="B61" s="7"/>
      <c r="C61" s="7"/>
      <c r="D61" s="7"/>
      <c r="E61" s="14">
        <f>+E60/D60</f>
        <v>0.36363636363636365</v>
      </c>
      <c r="F61" s="14"/>
      <c r="G61" s="14"/>
      <c r="H61" s="14"/>
      <c r="I61" s="14"/>
      <c r="J61" s="7"/>
      <c r="K61" s="7"/>
      <c r="L61" s="7"/>
      <c r="M61" s="6"/>
    </row>
    <row r="62" spans="1:16" x14ac:dyDescent="0.2">
      <c r="A62" s="7"/>
      <c r="B62" s="89" t="s">
        <v>170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7"/>
      <c r="N62" s="14"/>
      <c r="O62" s="7"/>
      <c r="P62" s="7"/>
    </row>
    <row r="63" spans="1:16" ht="13.5" thickBot="1" x14ac:dyDescent="0.25">
      <c r="B63" s="85" t="s">
        <v>175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7"/>
      <c r="N63" s="14"/>
      <c r="O63" s="7"/>
      <c r="P63" s="7"/>
    </row>
    <row r="64" spans="1:16" x14ac:dyDescent="0.2">
      <c r="A64" s="5"/>
      <c r="B64" s="8">
        <v>2</v>
      </c>
      <c r="C64" s="9">
        <v>3</v>
      </c>
      <c r="D64" s="9" t="s">
        <v>15</v>
      </c>
      <c r="E64" s="9" t="s">
        <v>16</v>
      </c>
      <c r="F64" s="9" t="s">
        <v>50</v>
      </c>
      <c r="G64" s="9" t="s">
        <v>43</v>
      </c>
      <c r="H64" s="9" t="s">
        <v>44</v>
      </c>
      <c r="I64" s="9" t="s">
        <v>45</v>
      </c>
      <c r="J64" s="9" t="s">
        <v>17</v>
      </c>
      <c r="K64" s="9" t="s">
        <v>18</v>
      </c>
      <c r="L64" s="37" t="s">
        <v>46</v>
      </c>
      <c r="M64" s="7"/>
      <c r="N64" s="14"/>
      <c r="O64" s="7"/>
      <c r="P64" s="7"/>
    </row>
    <row r="65" spans="1:16" x14ac:dyDescent="0.2">
      <c r="A65" s="7" t="str">
        <f>'Club Cafe'!A3</f>
        <v>Anthony Britt</v>
      </c>
      <c r="B65" s="11">
        <v>1</v>
      </c>
      <c r="C65" s="7"/>
      <c r="D65" s="7">
        <v>2</v>
      </c>
      <c r="E65" s="7">
        <v>2</v>
      </c>
      <c r="F65" s="7"/>
      <c r="G65" s="7"/>
      <c r="H65" s="7">
        <v>1</v>
      </c>
      <c r="I65" s="7"/>
      <c r="J65" s="7"/>
      <c r="K65" s="7"/>
      <c r="L65" s="38">
        <f t="shared" ref="L65:L74" si="8">(B65*2)+(C65*3)+E65</f>
        <v>4</v>
      </c>
      <c r="M65" s="7"/>
      <c r="N65" s="14"/>
      <c r="O65" s="7"/>
      <c r="P65" s="7"/>
    </row>
    <row r="66" spans="1:16" x14ac:dyDescent="0.2">
      <c r="A66" s="7" t="str">
        <f>'Club Cafe'!A4</f>
        <v>Eric Dusel</v>
      </c>
      <c r="B66" s="11">
        <v>1</v>
      </c>
      <c r="C66" s="7"/>
      <c r="D66" s="7"/>
      <c r="E66" s="7"/>
      <c r="F66" s="7"/>
      <c r="G66" s="7">
        <v>1</v>
      </c>
      <c r="H66" s="7"/>
      <c r="I66" s="7"/>
      <c r="J66" s="7"/>
      <c r="K66" s="7"/>
      <c r="L66" s="3">
        <f t="shared" si="8"/>
        <v>2</v>
      </c>
      <c r="M66" s="7"/>
      <c r="N66" s="14"/>
      <c r="O66" s="7"/>
      <c r="P66" s="7"/>
    </row>
    <row r="67" spans="1:16" x14ac:dyDescent="0.2">
      <c r="A67" s="7" t="str">
        <f>'Club Cafe'!A5</f>
        <v>Jason Flood</v>
      </c>
      <c r="B67" s="11">
        <v>1</v>
      </c>
      <c r="C67" s="7"/>
      <c r="D67" s="7"/>
      <c r="E67" s="7"/>
      <c r="F67" s="7"/>
      <c r="G67" s="7">
        <v>4</v>
      </c>
      <c r="H67" s="7">
        <v>2</v>
      </c>
      <c r="I67" s="7">
        <v>1</v>
      </c>
      <c r="J67" s="7">
        <v>1</v>
      </c>
      <c r="K67" s="7"/>
      <c r="L67" s="3">
        <f t="shared" si="8"/>
        <v>2</v>
      </c>
      <c r="M67" s="7"/>
      <c r="N67" s="14"/>
      <c r="O67" s="7"/>
      <c r="P67" s="7"/>
    </row>
    <row r="68" spans="1:16" x14ac:dyDescent="0.2">
      <c r="A68" s="7" t="str">
        <f>'Club Cafe'!A6</f>
        <v>Xamian Gist</v>
      </c>
      <c r="B68" s="11">
        <v>3</v>
      </c>
      <c r="C68" s="7"/>
      <c r="D68" s="7">
        <v>3</v>
      </c>
      <c r="E68" s="7">
        <v>1</v>
      </c>
      <c r="F68" s="7">
        <v>1</v>
      </c>
      <c r="G68" s="7">
        <v>6</v>
      </c>
      <c r="H68" s="7"/>
      <c r="I68" s="7">
        <v>1</v>
      </c>
      <c r="J68" s="7">
        <v>1</v>
      </c>
      <c r="K68" s="7"/>
      <c r="L68" s="3">
        <f t="shared" si="8"/>
        <v>7</v>
      </c>
      <c r="M68" s="7"/>
      <c r="N68" s="14"/>
      <c r="O68" s="7"/>
      <c r="P68" s="7"/>
    </row>
    <row r="69" spans="1:16" x14ac:dyDescent="0.2">
      <c r="A69" s="7" t="str">
        <f>'Club Cafe'!A7</f>
        <v>Larry Luizzo</v>
      </c>
      <c r="B69" s="11">
        <v>1</v>
      </c>
      <c r="C69" s="7"/>
      <c r="D69" s="7"/>
      <c r="E69" s="7"/>
      <c r="F69" s="7"/>
      <c r="G69" s="7">
        <v>3</v>
      </c>
      <c r="H69" s="7"/>
      <c r="I69" s="7"/>
      <c r="J69" s="7">
        <v>2</v>
      </c>
      <c r="K69" s="7"/>
      <c r="L69" s="3">
        <f t="shared" si="8"/>
        <v>2</v>
      </c>
      <c r="M69" s="7"/>
      <c r="N69" s="14"/>
      <c r="O69" s="7"/>
      <c r="P69" s="7"/>
    </row>
    <row r="70" spans="1:16" x14ac:dyDescent="0.2">
      <c r="A70" s="7" t="str">
        <f>'Club Cafe'!A8</f>
        <v>Jake Novak</v>
      </c>
      <c r="B70" s="11">
        <v>5</v>
      </c>
      <c r="C70" s="7">
        <v>1</v>
      </c>
      <c r="D70" s="7">
        <v>2</v>
      </c>
      <c r="E70" s="7">
        <v>1</v>
      </c>
      <c r="F70" s="7">
        <v>2</v>
      </c>
      <c r="G70" s="7">
        <v>5</v>
      </c>
      <c r="H70" s="7">
        <v>2</v>
      </c>
      <c r="I70" s="7"/>
      <c r="J70" s="7">
        <v>1</v>
      </c>
      <c r="K70" s="7"/>
      <c r="L70" s="3">
        <f t="shared" si="8"/>
        <v>14</v>
      </c>
      <c r="M70" s="7"/>
      <c r="N70" s="14"/>
      <c r="O70" s="7"/>
      <c r="P70" s="7"/>
    </row>
    <row r="71" spans="1:16" x14ac:dyDescent="0.2">
      <c r="A71" s="7" t="str">
        <f>'Club Cafe'!A9</f>
        <v>Greg Pakhladzhyan</v>
      </c>
      <c r="B71" s="11"/>
      <c r="C71" s="7"/>
      <c r="D71" s="7"/>
      <c r="E71" s="7"/>
      <c r="F71" s="7"/>
      <c r="G71" s="7">
        <v>1</v>
      </c>
      <c r="H71" s="7"/>
      <c r="I71" s="7"/>
      <c r="J71" s="7">
        <v>1</v>
      </c>
      <c r="K71" s="7"/>
      <c r="L71" s="3">
        <f t="shared" si="8"/>
        <v>0</v>
      </c>
      <c r="M71" s="7"/>
      <c r="N71" s="14"/>
      <c r="O71" s="7"/>
      <c r="P71" s="7"/>
    </row>
    <row r="72" spans="1:16" x14ac:dyDescent="0.2">
      <c r="A72" s="7" t="str">
        <f>'Club Cafe'!A10</f>
        <v>Jasper Pray</v>
      </c>
      <c r="B72" s="11">
        <v>2</v>
      </c>
      <c r="C72" s="7"/>
      <c r="D72" s="7"/>
      <c r="E72" s="7"/>
      <c r="F72" s="7">
        <v>2</v>
      </c>
      <c r="G72" s="7">
        <v>5</v>
      </c>
      <c r="H72" s="7">
        <v>1</v>
      </c>
      <c r="I72" s="7"/>
      <c r="J72" s="7">
        <v>2</v>
      </c>
      <c r="K72" s="7"/>
      <c r="L72" s="3">
        <f t="shared" si="8"/>
        <v>4</v>
      </c>
      <c r="M72" s="7"/>
      <c r="N72" s="14"/>
      <c r="O72" s="7"/>
      <c r="P72" s="7"/>
    </row>
    <row r="73" spans="1:16" x14ac:dyDescent="0.2">
      <c r="A73" s="7" t="str">
        <f>'Club Cafe'!A11</f>
        <v>Jake Smith</v>
      </c>
      <c r="B73" s="11">
        <v>5</v>
      </c>
      <c r="C73" s="7">
        <v>1</v>
      </c>
      <c r="D73" s="7">
        <v>2</v>
      </c>
      <c r="E73" s="7"/>
      <c r="F73" s="7">
        <v>1</v>
      </c>
      <c r="G73" s="7">
        <v>9</v>
      </c>
      <c r="H73" s="7">
        <v>1</v>
      </c>
      <c r="I73" s="7"/>
      <c r="J73" s="7"/>
      <c r="K73" s="7"/>
      <c r="L73" s="3">
        <f t="shared" si="8"/>
        <v>13</v>
      </c>
      <c r="M73" s="7"/>
      <c r="N73" s="14"/>
      <c r="O73" s="7"/>
      <c r="P73" s="7"/>
    </row>
    <row r="74" spans="1:16" x14ac:dyDescent="0.2">
      <c r="A74" s="7"/>
      <c r="B74" s="21"/>
      <c r="C74" s="16"/>
      <c r="D74" s="16"/>
      <c r="E74" s="16"/>
      <c r="F74" s="16"/>
      <c r="G74" s="16"/>
      <c r="H74" s="16"/>
      <c r="I74" s="16"/>
      <c r="J74" s="16"/>
      <c r="K74" s="16"/>
      <c r="L74" s="17">
        <f t="shared" si="8"/>
        <v>0</v>
      </c>
      <c r="M74" s="7"/>
      <c r="N74" s="14"/>
      <c r="O74" s="7"/>
      <c r="P74" s="7"/>
    </row>
    <row r="75" spans="1:16" ht="13.5" thickBot="1" x14ac:dyDescent="0.25">
      <c r="A75" s="7" t="s">
        <v>19</v>
      </c>
      <c r="B75" s="12">
        <f t="shared" ref="B75:L75" si="9">SUM(B65:B74)</f>
        <v>19</v>
      </c>
      <c r="C75" s="13">
        <f t="shared" si="9"/>
        <v>2</v>
      </c>
      <c r="D75" s="13">
        <f t="shared" si="9"/>
        <v>9</v>
      </c>
      <c r="E75" s="13">
        <f t="shared" si="9"/>
        <v>4</v>
      </c>
      <c r="F75" s="13">
        <f t="shared" si="9"/>
        <v>6</v>
      </c>
      <c r="G75" s="13">
        <f t="shared" si="9"/>
        <v>34</v>
      </c>
      <c r="H75" s="13">
        <f t="shared" si="9"/>
        <v>7</v>
      </c>
      <c r="I75" s="13">
        <f t="shared" si="9"/>
        <v>2</v>
      </c>
      <c r="J75" s="13">
        <f t="shared" si="9"/>
        <v>8</v>
      </c>
      <c r="K75" s="13">
        <f t="shared" si="9"/>
        <v>0</v>
      </c>
      <c r="L75" s="44">
        <f t="shared" si="9"/>
        <v>48</v>
      </c>
      <c r="M75" s="7"/>
      <c r="N75" s="14"/>
      <c r="O75" s="7"/>
      <c r="P75" s="7"/>
    </row>
    <row r="76" spans="1:16" x14ac:dyDescent="0.2">
      <c r="A76" s="7"/>
      <c r="B76" s="7"/>
      <c r="C76" s="7"/>
      <c r="D76" s="7"/>
      <c r="E76" s="14">
        <f>+E75/D75</f>
        <v>0.44444444444444442</v>
      </c>
      <c r="F76" s="14"/>
      <c r="G76" s="14"/>
      <c r="H76" s="14"/>
      <c r="I76" s="14"/>
      <c r="J76" s="7"/>
      <c r="K76" s="7"/>
      <c r="L76" s="7"/>
      <c r="M76" s="7"/>
      <c r="N76" s="14"/>
      <c r="O76" s="7"/>
      <c r="P76" s="7"/>
    </row>
    <row r="77" spans="1:16" x14ac:dyDescent="0.2">
      <c r="A77" s="7"/>
      <c r="B77" s="88" t="s">
        <v>58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7"/>
      <c r="N77" s="14"/>
      <c r="O77" s="7"/>
      <c r="P77" s="7"/>
    </row>
    <row r="78" spans="1:16" ht="12.75" customHeight="1" thickBot="1" x14ac:dyDescent="0.25">
      <c r="A78" s="7"/>
      <c r="B78" s="85" t="s">
        <v>176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7"/>
    </row>
    <row r="79" spans="1:16" x14ac:dyDescent="0.2">
      <c r="A79" s="5"/>
      <c r="B79" s="8">
        <v>2</v>
      </c>
      <c r="C79" s="9">
        <v>3</v>
      </c>
      <c r="D79" s="9" t="s">
        <v>15</v>
      </c>
      <c r="E79" s="9" t="s">
        <v>16</v>
      </c>
      <c r="F79" s="9" t="s">
        <v>50</v>
      </c>
      <c r="G79" s="9" t="s">
        <v>43</v>
      </c>
      <c r="H79" s="9" t="s">
        <v>44</v>
      </c>
      <c r="I79" s="9" t="s">
        <v>45</v>
      </c>
      <c r="J79" s="9" t="s">
        <v>17</v>
      </c>
      <c r="K79" s="9" t="s">
        <v>18</v>
      </c>
      <c r="L79" s="37" t="s">
        <v>46</v>
      </c>
      <c r="M79" s="7"/>
    </row>
    <row r="80" spans="1:16" x14ac:dyDescent="0.2">
      <c r="A80" s="7" t="str">
        <f>'Crossfit 617'!A3</f>
        <v>Quadry Allen</v>
      </c>
      <c r="B80" s="11">
        <v>3</v>
      </c>
      <c r="C80" s="7">
        <v>3</v>
      </c>
      <c r="D80" s="7">
        <v>3</v>
      </c>
      <c r="E80" s="7">
        <v>2</v>
      </c>
      <c r="F80" s="7"/>
      <c r="G80" s="7">
        <v>8</v>
      </c>
      <c r="H80" s="7">
        <v>1</v>
      </c>
      <c r="I80" s="7"/>
      <c r="J80" s="7">
        <v>2</v>
      </c>
      <c r="K80" s="7"/>
      <c r="L80" s="38">
        <f t="shared" ref="L80:L88" si="10">(B80*2)+(C80*3)+E80</f>
        <v>17</v>
      </c>
      <c r="M80" s="7"/>
    </row>
    <row r="81" spans="1:13" x14ac:dyDescent="0.2">
      <c r="A81" s="7" t="str">
        <f>'Crossfit 617'!A4</f>
        <v>Dave Harding</v>
      </c>
      <c r="B81" s="11"/>
      <c r="C81" s="7"/>
      <c r="D81" s="7"/>
      <c r="E81" s="7"/>
      <c r="F81" s="7"/>
      <c r="G81" s="7">
        <v>1</v>
      </c>
      <c r="H81" s="7"/>
      <c r="I81" s="7"/>
      <c r="J81" s="7">
        <v>2</v>
      </c>
      <c r="K81" s="7"/>
      <c r="L81" s="3">
        <f t="shared" si="10"/>
        <v>0</v>
      </c>
      <c r="M81" s="7"/>
    </row>
    <row r="82" spans="1:13" x14ac:dyDescent="0.2">
      <c r="A82" s="7" t="str">
        <f>'Crossfit 617'!A5</f>
        <v>Tom Jackson</v>
      </c>
      <c r="B82" s="11"/>
      <c r="C82" s="7"/>
      <c r="D82" s="7"/>
      <c r="E82" s="7"/>
      <c r="F82" s="7"/>
      <c r="G82" s="7"/>
      <c r="H82" s="7"/>
      <c r="I82" s="7"/>
      <c r="J82" s="7"/>
      <c r="K82" s="7">
        <v>1</v>
      </c>
      <c r="L82" s="3">
        <f t="shared" si="10"/>
        <v>0</v>
      </c>
      <c r="M82" s="7"/>
    </row>
    <row r="83" spans="1:13" x14ac:dyDescent="0.2">
      <c r="A83" s="7" t="str">
        <f>'Crossfit 617'!A6</f>
        <v>Rolph, Jean-Baptiste</v>
      </c>
      <c r="B83" s="11">
        <v>4</v>
      </c>
      <c r="C83" s="7">
        <v>2</v>
      </c>
      <c r="D83" s="7">
        <v>2</v>
      </c>
      <c r="E83" s="7">
        <v>1</v>
      </c>
      <c r="F83" s="7">
        <v>2</v>
      </c>
      <c r="G83" s="7">
        <v>4</v>
      </c>
      <c r="H83" s="7">
        <v>3</v>
      </c>
      <c r="I83" s="7"/>
      <c r="J83" s="7">
        <v>3</v>
      </c>
      <c r="K83" s="7"/>
      <c r="L83" s="3">
        <f t="shared" si="10"/>
        <v>15</v>
      </c>
      <c r="M83" s="7"/>
    </row>
    <row r="84" spans="1:13" x14ac:dyDescent="0.2">
      <c r="A84" s="7" t="str">
        <f>'Crossfit 617'!A7</f>
        <v>Eric Karstunen</v>
      </c>
      <c r="B84" s="11"/>
      <c r="C84" s="7">
        <v>1</v>
      </c>
      <c r="D84" s="7"/>
      <c r="E84" s="7"/>
      <c r="F84" s="7">
        <v>2</v>
      </c>
      <c r="G84" s="7">
        <v>7</v>
      </c>
      <c r="H84" s="7">
        <v>1</v>
      </c>
      <c r="I84" s="7">
        <v>1</v>
      </c>
      <c r="J84" s="7">
        <v>1</v>
      </c>
      <c r="K84" s="7"/>
      <c r="L84" s="3">
        <f t="shared" si="10"/>
        <v>3</v>
      </c>
      <c r="M84" s="7"/>
    </row>
    <row r="85" spans="1:13" x14ac:dyDescent="0.2">
      <c r="A85" s="7" t="str">
        <f>'Crossfit 617'!A8</f>
        <v>Pat Lawlor</v>
      </c>
      <c r="B85" s="11">
        <v>3</v>
      </c>
      <c r="C85" s="7"/>
      <c r="D85" s="7">
        <v>1</v>
      </c>
      <c r="E85" s="7"/>
      <c r="F85" s="7">
        <v>2</v>
      </c>
      <c r="G85" s="7">
        <v>5</v>
      </c>
      <c r="H85" s="7">
        <v>1</v>
      </c>
      <c r="I85" s="7"/>
      <c r="J85" s="7">
        <v>5</v>
      </c>
      <c r="K85" s="7"/>
      <c r="L85" s="3">
        <f t="shared" si="10"/>
        <v>6</v>
      </c>
      <c r="M85" s="7"/>
    </row>
    <row r="86" spans="1:13" x14ac:dyDescent="0.2">
      <c r="A86" s="7" t="str">
        <f>'Crossfit 617'!A9</f>
        <v>Jack Marino</v>
      </c>
      <c r="B86" s="11"/>
      <c r="C86" s="7"/>
      <c r="D86" s="7"/>
      <c r="E86" s="7"/>
      <c r="F86" s="7"/>
      <c r="G86" s="7">
        <v>1</v>
      </c>
      <c r="H86" s="7"/>
      <c r="I86" s="7">
        <v>1</v>
      </c>
      <c r="J86" s="7">
        <v>1</v>
      </c>
      <c r="K86" s="7"/>
      <c r="L86" s="3">
        <f t="shared" si="10"/>
        <v>0</v>
      </c>
      <c r="M86" s="7"/>
    </row>
    <row r="87" spans="1:13" x14ac:dyDescent="0.2">
      <c r="A87" s="7" t="str">
        <f>'Crossfit 617'!A10</f>
        <v>Colin Staab</v>
      </c>
      <c r="B87" s="11"/>
      <c r="C87" s="7"/>
      <c r="D87" s="7"/>
      <c r="E87" s="7"/>
      <c r="F87" s="7"/>
      <c r="G87" s="7"/>
      <c r="H87" s="7"/>
      <c r="I87" s="7"/>
      <c r="J87" s="7"/>
      <c r="K87" s="7">
        <v>1</v>
      </c>
      <c r="L87" s="3">
        <f t="shared" si="10"/>
        <v>0</v>
      </c>
      <c r="M87" s="7"/>
    </row>
    <row r="88" spans="1:13" x14ac:dyDescent="0.2">
      <c r="A88" s="7" t="str">
        <f>'Crossfit 617'!A11</f>
        <v>Mike Ward</v>
      </c>
      <c r="B88" s="11"/>
      <c r="C88" s="7"/>
      <c r="D88" s="7">
        <v>2</v>
      </c>
      <c r="E88" s="7">
        <v>1</v>
      </c>
      <c r="F88" s="7"/>
      <c r="G88" s="7">
        <v>4</v>
      </c>
      <c r="H88" s="7">
        <v>1</v>
      </c>
      <c r="I88" s="7">
        <v>1</v>
      </c>
      <c r="J88" s="7">
        <v>2</v>
      </c>
      <c r="K88" s="7"/>
      <c r="L88" s="3">
        <f t="shared" si="10"/>
        <v>1</v>
      </c>
      <c r="M88" s="7"/>
    </row>
    <row r="89" spans="1:13" x14ac:dyDescent="0.2">
      <c r="A89" s="7"/>
      <c r="B89" s="21"/>
      <c r="C89" s="16"/>
      <c r="D89" s="16"/>
      <c r="E89" s="16"/>
      <c r="F89" s="16"/>
      <c r="G89" s="16"/>
      <c r="H89" s="16"/>
      <c r="I89" s="16"/>
      <c r="J89" s="16"/>
      <c r="K89" s="16"/>
      <c r="L89" s="17"/>
      <c r="M89" s="7"/>
    </row>
    <row r="90" spans="1:13" ht="13.5" thickBot="1" x14ac:dyDescent="0.25">
      <c r="A90" s="7" t="s">
        <v>19</v>
      </c>
      <c r="B90" s="12">
        <f t="shared" ref="B90:L90" si="11">SUM(B80:B89)</f>
        <v>10</v>
      </c>
      <c r="C90" s="13">
        <f t="shared" si="11"/>
        <v>6</v>
      </c>
      <c r="D90" s="13">
        <f t="shared" si="11"/>
        <v>8</v>
      </c>
      <c r="E90" s="13">
        <f t="shared" si="11"/>
        <v>4</v>
      </c>
      <c r="F90" s="13">
        <f t="shared" si="11"/>
        <v>6</v>
      </c>
      <c r="G90" s="13">
        <f t="shared" si="11"/>
        <v>30</v>
      </c>
      <c r="H90" s="13">
        <f t="shared" si="11"/>
        <v>7</v>
      </c>
      <c r="I90" s="13">
        <f t="shared" si="11"/>
        <v>3</v>
      </c>
      <c r="J90" s="13">
        <f t="shared" si="11"/>
        <v>16</v>
      </c>
      <c r="K90" s="13">
        <f t="shared" si="11"/>
        <v>2</v>
      </c>
      <c r="L90" s="43">
        <f t="shared" si="11"/>
        <v>42</v>
      </c>
      <c r="M90" s="7"/>
    </row>
    <row r="91" spans="1:13" x14ac:dyDescent="0.2">
      <c r="A91" s="7"/>
      <c r="B91" s="7"/>
      <c r="C91" s="7"/>
      <c r="D91" s="7"/>
      <c r="E91" s="14">
        <f>+E90/D90</f>
        <v>0.5</v>
      </c>
      <c r="F91" s="14"/>
      <c r="G91" s="14"/>
      <c r="H91" s="14"/>
      <c r="I91" s="14"/>
      <c r="J91" s="7"/>
      <c r="K91" s="7"/>
      <c r="L91" s="7"/>
    </row>
    <row r="92" spans="1:13" x14ac:dyDescent="0.2">
      <c r="A92" s="7"/>
      <c r="B92" s="89" t="s">
        <v>62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1:13" ht="12.75" customHeight="1" thickBot="1" x14ac:dyDescent="0.25">
      <c r="B93" s="85" t="s">
        <v>177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7"/>
    </row>
    <row r="94" spans="1:13" x14ac:dyDescent="0.2">
      <c r="A94" s="5"/>
      <c r="B94" s="8">
        <v>2</v>
      </c>
      <c r="C94" s="9">
        <v>3</v>
      </c>
      <c r="D94" s="9" t="s">
        <v>15</v>
      </c>
      <c r="E94" s="9" t="s">
        <v>16</v>
      </c>
      <c r="F94" s="9" t="s">
        <v>50</v>
      </c>
      <c r="G94" s="9" t="s">
        <v>43</v>
      </c>
      <c r="H94" s="9" t="s">
        <v>44</v>
      </c>
      <c r="I94" s="9" t="s">
        <v>45</v>
      </c>
      <c r="J94" s="9" t="s">
        <v>17</v>
      </c>
      <c r="K94" s="9" t="s">
        <v>18</v>
      </c>
      <c r="L94" s="37" t="s">
        <v>46</v>
      </c>
      <c r="M94" s="7"/>
    </row>
    <row r="95" spans="1:13" x14ac:dyDescent="0.2">
      <c r="A95" s="7" t="str">
        <f>'Dorchester Brewing'!A3</f>
        <v>Matt Bibeau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8">
        <f t="shared" ref="L95:L103" si="12">(B95*2)+(C95*3)+E95</f>
        <v>0</v>
      </c>
      <c r="M95" s="7"/>
    </row>
    <row r="96" spans="1:13" x14ac:dyDescent="0.2">
      <c r="A96" s="7" t="str">
        <f>'Dorchester Brewing'!A4</f>
        <v>Kevin Davila</v>
      </c>
      <c r="B96" s="11"/>
      <c r="C96" s="7"/>
      <c r="D96" s="7"/>
      <c r="E96" s="7"/>
      <c r="F96" s="7"/>
      <c r="G96" s="7"/>
      <c r="H96" s="7"/>
      <c r="I96" s="7"/>
      <c r="J96" s="7"/>
      <c r="K96" s="7"/>
      <c r="L96" s="3">
        <f t="shared" si="12"/>
        <v>0</v>
      </c>
      <c r="M96" s="7"/>
    </row>
    <row r="97" spans="1:13" x14ac:dyDescent="0.2">
      <c r="A97" s="7" t="str">
        <f>'Dorchester Brewing'!A5</f>
        <v>Steve Lawson</v>
      </c>
      <c r="B97" s="11"/>
      <c r="C97" s="7"/>
      <c r="D97" s="7"/>
      <c r="E97" s="7"/>
      <c r="F97" s="7"/>
      <c r="G97" s="7"/>
      <c r="H97" s="7"/>
      <c r="I97" s="7"/>
      <c r="J97" s="7"/>
      <c r="K97" s="7"/>
      <c r="L97" s="3">
        <f t="shared" si="12"/>
        <v>0</v>
      </c>
      <c r="M97" s="7"/>
    </row>
    <row r="98" spans="1:13" x14ac:dyDescent="0.2">
      <c r="A98" s="7" t="str">
        <f>'Dorchester Brewing'!A6</f>
        <v>Chris Logue</v>
      </c>
      <c r="B98" s="11"/>
      <c r="C98" s="7"/>
      <c r="D98" s="7"/>
      <c r="E98" s="7"/>
      <c r="F98" s="7"/>
      <c r="G98" s="7"/>
      <c r="H98" s="7"/>
      <c r="I98" s="7"/>
      <c r="J98" s="7"/>
      <c r="K98" s="7"/>
      <c r="L98" s="3">
        <f t="shared" si="12"/>
        <v>0</v>
      </c>
      <c r="M98" s="7"/>
    </row>
    <row r="99" spans="1:13" x14ac:dyDescent="0.2">
      <c r="A99" s="7" t="str">
        <f>'Dorchester Brewing'!A7</f>
        <v>Max Rittner</v>
      </c>
      <c r="B99" s="11"/>
      <c r="C99" s="7"/>
      <c r="D99" s="7"/>
      <c r="E99" s="7"/>
      <c r="F99" s="7"/>
      <c r="G99" s="7"/>
      <c r="H99" s="7"/>
      <c r="I99" s="7"/>
      <c r="J99" s="7"/>
      <c r="K99" s="7"/>
      <c r="L99" s="3">
        <f t="shared" si="12"/>
        <v>0</v>
      </c>
      <c r="M99" s="7"/>
    </row>
    <row r="100" spans="1:13" x14ac:dyDescent="0.2">
      <c r="A100" s="7" t="str">
        <f>'Dorchester Brewing'!A8</f>
        <v>Austin Souders</v>
      </c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3">
        <f t="shared" si="12"/>
        <v>0</v>
      </c>
      <c r="M100" s="7"/>
    </row>
    <row r="101" spans="1:13" x14ac:dyDescent="0.2">
      <c r="A101" s="7" t="str">
        <f>'Dorchester Brewing'!A9</f>
        <v>Mike Umberger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">
        <f t="shared" si="12"/>
        <v>0</v>
      </c>
      <c r="M101" s="7"/>
    </row>
    <row r="102" spans="1:13" x14ac:dyDescent="0.2">
      <c r="A102" s="7" t="str">
        <f>'Dorchester Brewing'!A10</f>
        <v>Tom Walsh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12"/>
        <v>0</v>
      </c>
      <c r="M102" s="7"/>
    </row>
    <row r="103" spans="1:13" x14ac:dyDescent="0.2">
      <c r="A103" s="7" t="str">
        <f>'Dorchester Brewing'!A11</f>
        <v>John Zhang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12"/>
        <v>0</v>
      </c>
      <c r="M103" s="7"/>
    </row>
    <row r="104" spans="1:13" x14ac:dyDescent="0.2">
      <c r="A104" s="7"/>
      <c r="B104" s="21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7"/>
    </row>
    <row r="105" spans="1:13" ht="13.5" thickBot="1" x14ac:dyDescent="0.25">
      <c r="A105" s="7" t="s">
        <v>19</v>
      </c>
      <c r="B105" s="12">
        <f t="shared" ref="B105:L105" si="13">SUM(B95:B104)</f>
        <v>0</v>
      </c>
      <c r="C105" s="13">
        <f t="shared" si="13"/>
        <v>0</v>
      </c>
      <c r="D105" s="13">
        <f t="shared" si="13"/>
        <v>0</v>
      </c>
      <c r="E105" s="13">
        <f t="shared" si="13"/>
        <v>0</v>
      </c>
      <c r="F105" s="13">
        <f t="shared" si="13"/>
        <v>0</v>
      </c>
      <c r="G105" s="13">
        <f t="shared" si="13"/>
        <v>0</v>
      </c>
      <c r="H105" s="13">
        <f t="shared" si="13"/>
        <v>0</v>
      </c>
      <c r="I105" s="13">
        <f t="shared" si="13"/>
        <v>0</v>
      </c>
      <c r="J105" s="13">
        <f t="shared" si="13"/>
        <v>0</v>
      </c>
      <c r="K105" s="13">
        <f t="shared" si="13"/>
        <v>0</v>
      </c>
      <c r="L105" s="44">
        <f t="shared" si="13"/>
        <v>0</v>
      </c>
      <c r="M105" s="7"/>
    </row>
    <row r="106" spans="1:13" x14ac:dyDescent="0.2">
      <c r="A106" s="7"/>
      <c r="B106" s="7"/>
      <c r="C106" s="7"/>
      <c r="D106" s="7"/>
      <c r="E106" s="14" t="e">
        <f>+E105/D105</f>
        <v>#DIV/0!</v>
      </c>
      <c r="F106" s="14"/>
      <c r="G106" s="14"/>
      <c r="H106" s="14"/>
      <c r="I106" s="14"/>
      <c r="J106" s="7"/>
      <c r="K106" s="7"/>
      <c r="L106" s="7"/>
      <c r="M106" s="7"/>
    </row>
    <row r="107" spans="1:13" x14ac:dyDescent="0.2">
      <c r="A107" s="7"/>
      <c r="B107" s="88" t="s">
        <v>58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6"/>
    </row>
    <row r="108" spans="1:13" ht="12.75" customHeight="1" thickBot="1" x14ac:dyDescent="0.25">
      <c r="B108" s="85" t="s">
        <v>172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7"/>
    </row>
    <row r="109" spans="1:13" x14ac:dyDescent="0.2">
      <c r="A109" s="5"/>
      <c r="B109" s="8">
        <v>2</v>
      </c>
      <c r="C109" s="9">
        <v>3</v>
      </c>
      <c r="D109" s="9" t="s">
        <v>15</v>
      </c>
      <c r="E109" s="9" t="s">
        <v>16</v>
      </c>
      <c r="F109" s="9" t="s">
        <v>50</v>
      </c>
      <c r="G109" s="9" t="s">
        <v>43</v>
      </c>
      <c r="H109" s="9" t="s">
        <v>44</v>
      </c>
      <c r="I109" s="9" t="s">
        <v>45</v>
      </c>
      <c r="J109" s="9" t="s">
        <v>17</v>
      </c>
      <c r="K109" s="9" t="s">
        <v>18</v>
      </c>
      <c r="L109" s="37" t="s">
        <v>46</v>
      </c>
      <c r="M109" s="7"/>
    </row>
    <row r="110" spans="1:13" x14ac:dyDescent="0.2">
      <c r="A110" s="7" t="str">
        <f>dBar!A3</f>
        <v>TJ Calloway</v>
      </c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38">
        <f t="shared" ref="L110:L118" si="14">(B110*2)+(C110*3)+E110</f>
        <v>0</v>
      </c>
      <c r="M110" s="7"/>
    </row>
    <row r="111" spans="1:13" x14ac:dyDescent="0.2">
      <c r="A111" s="7" t="str">
        <f>dBar!A4</f>
        <v>Anthony Consoles</v>
      </c>
      <c r="B111" s="11"/>
      <c r="C111" s="7"/>
      <c r="D111" s="7"/>
      <c r="E111" s="7"/>
      <c r="F111" s="7"/>
      <c r="G111" s="7"/>
      <c r="H111" s="7"/>
      <c r="I111" s="7"/>
      <c r="J111" s="7"/>
      <c r="K111" s="7"/>
      <c r="L111" s="3">
        <f t="shared" si="14"/>
        <v>0</v>
      </c>
      <c r="M111" s="7"/>
    </row>
    <row r="112" spans="1:13" x14ac:dyDescent="0.2">
      <c r="A112" s="7" t="str">
        <f>dBar!A5</f>
        <v>Jared Creighton</v>
      </c>
      <c r="B112" s="11"/>
      <c r="C112" s="7"/>
      <c r="D112" s="7"/>
      <c r="E112" s="7"/>
      <c r="F112" s="7"/>
      <c r="G112" s="7"/>
      <c r="H112" s="7"/>
      <c r="I112" s="7"/>
      <c r="J112" s="7"/>
      <c r="K112" s="7"/>
      <c r="L112" s="3">
        <f t="shared" si="14"/>
        <v>0</v>
      </c>
      <c r="M112" s="7"/>
    </row>
    <row r="113" spans="1:13" x14ac:dyDescent="0.2">
      <c r="A113" s="7" t="str">
        <f>dBar!A6</f>
        <v>Luke Dwyer</v>
      </c>
      <c r="B113" s="11"/>
      <c r="C113" s="7"/>
      <c r="D113" s="7"/>
      <c r="E113" s="7"/>
      <c r="F113" s="7"/>
      <c r="G113" s="7"/>
      <c r="H113" s="7"/>
      <c r="I113" s="7"/>
      <c r="J113" s="7"/>
      <c r="K113" s="7"/>
      <c r="L113" s="3">
        <f t="shared" si="14"/>
        <v>0</v>
      </c>
      <c r="M113" s="7"/>
    </row>
    <row r="114" spans="1:13" x14ac:dyDescent="0.2">
      <c r="A114" s="7" t="str">
        <f>dBar!A7</f>
        <v>Wade Lawrence</v>
      </c>
      <c r="B114" s="11"/>
      <c r="C114" s="7"/>
      <c r="D114" s="7"/>
      <c r="E114" s="7"/>
      <c r="F114" s="7"/>
      <c r="G114" s="7"/>
      <c r="H114" s="7"/>
      <c r="I114" s="7"/>
      <c r="J114" s="7"/>
      <c r="K114" s="7"/>
      <c r="L114" s="3">
        <f t="shared" si="14"/>
        <v>0</v>
      </c>
      <c r="M114" s="7"/>
    </row>
    <row r="115" spans="1:13" x14ac:dyDescent="0.2">
      <c r="A115" s="7" t="str">
        <f>dBar!A8</f>
        <v>Alex Moore</v>
      </c>
      <c r="B115" s="11"/>
      <c r="C115" s="7"/>
      <c r="D115" s="7"/>
      <c r="E115" s="7"/>
      <c r="F115" s="7"/>
      <c r="G115" s="7"/>
      <c r="H115" s="7"/>
      <c r="I115" s="7"/>
      <c r="J115" s="7"/>
      <c r="K115" s="7"/>
      <c r="L115" s="3">
        <f t="shared" si="14"/>
        <v>0</v>
      </c>
      <c r="M115" s="7"/>
    </row>
    <row r="116" spans="1:13" x14ac:dyDescent="0.2">
      <c r="A116" s="7" t="str">
        <f>dBar!A9</f>
        <v>Chris Nudd</v>
      </c>
      <c r="B116" s="11"/>
      <c r="C116" s="7"/>
      <c r="D116" s="7"/>
      <c r="E116" s="7"/>
      <c r="F116" s="7"/>
      <c r="G116" s="7"/>
      <c r="H116" s="7"/>
      <c r="I116" s="7"/>
      <c r="J116" s="7"/>
      <c r="K116" s="7"/>
      <c r="L116" s="3">
        <f t="shared" si="14"/>
        <v>0</v>
      </c>
      <c r="M116" s="7"/>
    </row>
    <row r="117" spans="1:13" x14ac:dyDescent="0.2">
      <c r="A117" s="7" t="str">
        <f>dBar!A10</f>
        <v>Adam Patten</v>
      </c>
      <c r="B117" s="11"/>
      <c r="C117" s="7"/>
      <c r="D117" s="7"/>
      <c r="E117" s="7"/>
      <c r="F117" s="7"/>
      <c r="G117" s="7"/>
      <c r="H117" s="7"/>
      <c r="I117" s="7"/>
      <c r="J117" s="7"/>
      <c r="K117" s="7"/>
      <c r="L117" s="3">
        <f t="shared" si="14"/>
        <v>0</v>
      </c>
      <c r="M117" s="7"/>
    </row>
    <row r="118" spans="1:13" x14ac:dyDescent="0.2">
      <c r="A118" s="7" t="str">
        <f>dBar!A11</f>
        <v>Eric Wolven</v>
      </c>
      <c r="B118" s="11"/>
      <c r="C118" s="7"/>
      <c r="D118" s="7"/>
      <c r="E118" s="7"/>
      <c r="F118" s="7"/>
      <c r="G118" s="7"/>
      <c r="H118" s="7"/>
      <c r="I118" s="7"/>
      <c r="J118" s="7"/>
      <c r="K118" s="7"/>
      <c r="L118" s="3">
        <f t="shared" si="14"/>
        <v>0</v>
      </c>
      <c r="M118" s="7"/>
    </row>
    <row r="119" spans="1:13" x14ac:dyDescent="0.2">
      <c r="A119" s="7" t="str">
        <f>dBar!A12</f>
        <v>Andrew Guerra</v>
      </c>
      <c r="B119" s="21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7"/>
    </row>
    <row r="120" spans="1:13" ht="13.5" thickBot="1" x14ac:dyDescent="0.25">
      <c r="A120" s="7" t="s">
        <v>19</v>
      </c>
      <c r="B120" s="12">
        <f t="shared" ref="B120:L120" si="15">SUM(B110:B119)</f>
        <v>0</v>
      </c>
      <c r="C120" s="13">
        <f t="shared" si="15"/>
        <v>0</v>
      </c>
      <c r="D120" s="13">
        <f t="shared" si="15"/>
        <v>0</v>
      </c>
      <c r="E120" s="13">
        <f t="shared" si="15"/>
        <v>0</v>
      </c>
      <c r="F120" s="13">
        <f t="shared" si="15"/>
        <v>0</v>
      </c>
      <c r="G120" s="13">
        <f t="shared" si="15"/>
        <v>0</v>
      </c>
      <c r="H120" s="13">
        <f t="shared" si="15"/>
        <v>0</v>
      </c>
      <c r="I120" s="13">
        <f t="shared" si="15"/>
        <v>0</v>
      </c>
      <c r="J120" s="13">
        <f t="shared" si="15"/>
        <v>0</v>
      </c>
      <c r="K120" s="13">
        <f t="shared" si="15"/>
        <v>0</v>
      </c>
      <c r="L120" s="44">
        <f t="shared" si="15"/>
        <v>0</v>
      </c>
      <c r="M120" s="7"/>
    </row>
    <row r="121" spans="1:13" x14ac:dyDescent="0.2">
      <c r="A121" s="7"/>
      <c r="B121" s="7"/>
      <c r="C121" s="7"/>
      <c r="D121" s="7"/>
      <c r="E121" s="14" t="e">
        <f>+E120/D120</f>
        <v>#DIV/0!</v>
      </c>
      <c r="F121" s="14"/>
      <c r="G121" s="14"/>
      <c r="H121" s="14"/>
      <c r="I121" s="14"/>
      <c r="J121" s="7"/>
      <c r="K121" s="7"/>
      <c r="L121" s="7"/>
      <c r="M121" s="7"/>
    </row>
    <row r="122" spans="1:13" x14ac:dyDescent="0.2">
      <c r="A122" s="7"/>
      <c r="B122" s="89" t="s">
        <v>63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7"/>
    </row>
    <row r="123" spans="1:13" ht="12.75" customHeight="1" thickBot="1" x14ac:dyDescent="0.25">
      <c r="B123" s="85" t="s">
        <v>173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7"/>
    </row>
    <row r="124" spans="1:13" x14ac:dyDescent="0.2">
      <c r="A124" s="5"/>
      <c r="B124" s="8">
        <v>2</v>
      </c>
      <c r="C124" s="9">
        <v>3</v>
      </c>
      <c r="D124" s="9" t="s">
        <v>15</v>
      </c>
      <c r="E124" s="9" t="s">
        <v>16</v>
      </c>
      <c r="F124" s="9" t="s">
        <v>50</v>
      </c>
      <c r="G124" s="9" t="s">
        <v>43</v>
      </c>
      <c r="H124" s="9" t="s">
        <v>44</v>
      </c>
      <c r="I124" s="9" t="s">
        <v>45</v>
      </c>
      <c r="J124" s="9" t="s">
        <v>17</v>
      </c>
      <c r="K124" s="9" t="s">
        <v>18</v>
      </c>
      <c r="L124" s="37" t="s">
        <v>46</v>
      </c>
      <c r="M124" s="7"/>
    </row>
    <row r="125" spans="1:13" x14ac:dyDescent="0.2">
      <c r="A125" s="7" t="str">
        <f>'Cathedral Station'!A3</f>
        <v>Michael Aragon-Robbins</v>
      </c>
      <c r="B125" s="11"/>
      <c r="C125" s="7"/>
      <c r="D125" s="7"/>
      <c r="E125" s="7"/>
      <c r="F125" s="7"/>
      <c r="G125" s="7"/>
      <c r="H125" s="7"/>
      <c r="I125" s="7"/>
      <c r="J125" s="7"/>
      <c r="K125" s="7"/>
      <c r="L125" s="38">
        <f t="shared" ref="L125:L134" si="16">(B125*2)+(C125*3)+E125</f>
        <v>0</v>
      </c>
      <c r="M125" s="7"/>
    </row>
    <row r="126" spans="1:13" x14ac:dyDescent="0.2">
      <c r="A126" s="7" t="str">
        <f>'Cathedral Station'!A4</f>
        <v>Chris Burns</v>
      </c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3">
        <f t="shared" si="16"/>
        <v>0</v>
      </c>
      <c r="M126" s="7"/>
    </row>
    <row r="127" spans="1:13" x14ac:dyDescent="0.2">
      <c r="A127" s="7" t="str">
        <f>'Cathedral Station'!A5</f>
        <v>Jake Cotto</v>
      </c>
      <c r="B127" s="11"/>
      <c r="C127" s="7"/>
      <c r="D127" s="7"/>
      <c r="E127" s="7"/>
      <c r="F127" s="7"/>
      <c r="G127" s="7"/>
      <c r="H127" s="7"/>
      <c r="I127" s="7"/>
      <c r="J127" s="7"/>
      <c r="K127" s="7"/>
      <c r="L127" s="3">
        <f>(B127*2)+(C127*3)+E127</f>
        <v>0</v>
      </c>
      <c r="M127" s="7"/>
    </row>
    <row r="128" spans="1:13" x14ac:dyDescent="0.2">
      <c r="A128" s="7" t="str">
        <f>'Cathedral Station'!A6</f>
        <v>Ryan Dacey</v>
      </c>
      <c r="B128" s="11"/>
      <c r="C128" s="7"/>
      <c r="D128" s="7"/>
      <c r="E128" s="7"/>
      <c r="F128" s="7"/>
      <c r="G128" s="7"/>
      <c r="H128" s="7"/>
      <c r="I128" s="7"/>
      <c r="J128" s="7"/>
      <c r="K128" s="7"/>
      <c r="L128" s="3">
        <f>(B128*2)+(C128*3)+E128</f>
        <v>0</v>
      </c>
      <c r="M128" s="7"/>
    </row>
    <row r="129" spans="1:13" x14ac:dyDescent="0.2">
      <c r="A129" s="7" t="str">
        <f>'Cathedral Station'!A7</f>
        <v>Greg Dufraisse</v>
      </c>
      <c r="B129" s="11"/>
      <c r="C129" s="7"/>
      <c r="D129" s="7"/>
      <c r="E129" s="7"/>
      <c r="F129" s="7"/>
      <c r="G129" s="7"/>
      <c r="H129" s="7"/>
      <c r="I129" s="7"/>
      <c r="J129" s="7"/>
      <c r="K129" s="7"/>
      <c r="L129" s="3">
        <f>(B129*2)+(C129*3)+E129</f>
        <v>0</v>
      </c>
      <c r="M129" s="7"/>
    </row>
    <row r="130" spans="1:13" x14ac:dyDescent="0.2">
      <c r="A130" s="7" t="str">
        <f>'Cathedral Station'!A8</f>
        <v>Terry Epps</v>
      </c>
      <c r="B130" s="11"/>
      <c r="C130" s="7"/>
      <c r="D130" s="7"/>
      <c r="E130" s="7"/>
      <c r="F130" s="7"/>
      <c r="G130" s="7"/>
      <c r="H130" s="7"/>
      <c r="I130" s="7"/>
      <c r="J130" s="7"/>
      <c r="K130" s="7"/>
      <c r="L130" s="3">
        <f>(B130*2)+(C130*3)+E130</f>
        <v>0</v>
      </c>
      <c r="M130" s="7"/>
    </row>
    <row r="131" spans="1:13" x14ac:dyDescent="0.2">
      <c r="A131" s="7" t="str">
        <f>'Cathedral Station'!A9</f>
        <v>Conroy Jackson</v>
      </c>
      <c r="B131" s="11"/>
      <c r="C131" s="7"/>
      <c r="D131" s="7"/>
      <c r="E131" s="7"/>
      <c r="F131" s="7"/>
      <c r="G131" s="7"/>
      <c r="H131" s="7"/>
      <c r="I131" s="7"/>
      <c r="J131" s="7"/>
      <c r="K131" s="7"/>
      <c r="L131" s="3">
        <f>(B131*2)+(C131*3)+E131</f>
        <v>0</v>
      </c>
      <c r="M131" s="7"/>
    </row>
    <row r="132" spans="1:13" x14ac:dyDescent="0.2">
      <c r="A132" s="7" t="str">
        <f>'Cathedral Station'!A10</f>
        <v>Brandon Ortez</v>
      </c>
      <c r="B132" s="11"/>
      <c r="C132" s="7"/>
      <c r="D132" s="7"/>
      <c r="E132" s="7"/>
      <c r="F132" s="7"/>
      <c r="G132" s="7"/>
      <c r="H132" s="7"/>
      <c r="I132" s="7"/>
      <c r="J132" s="7"/>
      <c r="K132" s="7"/>
      <c r="L132" s="3">
        <f t="shared" si="16"/>
        <v>0</v>
      </c>
      <c r="M132" s="7"/>
    </row>
    <row r="133" spans="1:13" x14ac:dyDescent="0.2">
      <c r="A133" s="7" t="str">
        <f>'Cathedral Station'!A11</f>
        <v>Kevin St. Gelais</v>
      </c>
      <c r="B133" s="11"/>
      <c r="C133" s="7"/>
      <c r="D133" s="7"/>
      <c r="E133" s="7"/>
      <c r="F133" s="7"/>
      <c r="G133" s="7"/>
      <c r="H133" s="7"/>
      <c r="I133" s="7"/>
      <c r="J133" s="7"/>
      <c r="K133" s="7"/>
      <c r="L133" s="3">
        <f t="shared" si="16"/>
        <v>0</v>
      </c>
      <c r="M133" s="7"/>
    </row>
    <row r="134" spans="1:13" x14ac:dyDescent="0.2">
      <c r="A134" s="7"/>
      <c r="B134" s="21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 t="shared" si="16"/>
        <v>0</v>
      </c>
      <c r="M134" s="7"/>
    </row>
    <row r="135" spans="1:13" ht="13.5" thickBot="1" x14ac:dyDescent="0.25">
      <c r="A135" s="7" t="s">
        <v>19</v>
      </c>
      <c r="B135" s="12">
        <f t="shared" ref="B135:L135" si="17">SUM(B125:B134)</f>
        <v>0</v>
      </c>
      <c r="C135" s="13">
        <f t="shared" si="17"/>
        <v>0</v>
      </c>
      <c r="D135" s="13">
        <f t="shared" si="17"/>
        <v>0</v>
      </c>
      <c r="E135" s="13">
        <f t="shared" si="17"/>
        <v>0</v>
      </c>
      <c r="F135" s="13">
        <f t="shared" si="17"/>
        <v>0</v>
      </c>
      <c r="G135" s="13">
        <f t="shared" si="17"/>
        <v>0</v>
      </c>
      <c r="H135" s="13">
        <f t="shared" si="17"/>
        <v>0</v>
      </c>
      <c r="I135" s="13">
        <f t="shared" si="17"/>
        <v>0</v>
      </c>
      <c r="J135" s="13">
        <f t="shared" si="17"/>
        <v>0</v>
      </c>
      <c r="K135" s="13">
        <f t="shared" si="17"/>
        <v>0</v>
      </c>
      <c r="L135" s="44">
        <f t="shared" si="17"/>
        <v>0</v>
      </c>
      <c r="M135" s="7"/>
    </row>
    <row r="136" spans="1:13" x14ac:dyDescent="0.2">
      <c r="A136" s="7"/>
      <c r="B136" s="7"/>
      <c r="C136" s="7"/>
      <c r="D136" s="7"/>
      <c r="E136" s="14" t="e">
        <f>+E135/D135</f>
        <v>#DIV/0!</v>
      </c>
      <c r="F136" s="14"/>
      <c r="G136" s="14"/>
      <c r="H136" s="14"/>
      <c r="I136" s="14"/>
      <c r="J136" s="7"/>
      <c r="K136" s="7"/>
      <c r="L136" s="7"/>
    </row>
    <row r="137" spans="1:13" x14ac:dyDescent="0.2">
      <c r="A137" s="7"/>
      <c r="B137" s="88" t="s">
        <v>58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7"/>
    </row>
    <row r="138" spans="1:13" ht="12.75" customHeight="1" thickBot="1" x14ac:dyDescent="0.25">
      <c r="B138" s="85" t="s">
        <v>175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7"/>
    </row>
    <row r="139" spans="1:13" x14ac:dyDescent="0.2">
      <c r="A139" s="5"/>
      <c r="B139" s="8">
        <v>2</v>
      </c>
      <c r="C139" s="9">
        <v>3</v>
      </c>
      <c r="D139" s="9" t="s">
        <v>15</v>
      </c>
      <c r="E139" s="9" t="s">
        <v>16</v>
      </c>
      <c r="F139" s="9" t="s">
        <v>50</v>
      </c>
      <c r="G139" s="9" t="s">
        <v>43</v>
      </c>
      <c r="H139" s="9" t="s">
        <v>44</v>
      </c>
      <c r="I139" s="9" t="s">
        <v>45</v>
      </c>
      <c r="J139" s="9" t="s">
        <v>17</v>
      </c>
      <c r="K139" s="9" t="s">
        <v>18</v>
      </c>
      <c r="L139" s="10" t="s">
        <v>46</v>
      </c>
      <c r="M139" s="7"/>
    </row>
    <row r="140" spans="1:13" x14ac:dyDescent="0.2">
      <c r="A140" s="7" t="str">
        <f>'Club Cafe'!A3</f>
        <v>Anthony Britt</v>
      </c>
      <c r="B140" s="11"/>
      <c r="C140" s="7"/>
      <c r="D140" s="7"/>
      <c r="E140" s="7"/>
      <c r="F140" s="7"/>
      <c r="G140" s="7"/>
      <c r="H140" s="7"/>
      <c r="I140" s="7"/>
      <c r="J140" s="7"/>
      <c r="K140" s="7"/>
      <c r="L140" s="38">
        <f t="shared" ref="L140:L148" si="18">(B140*2)+(C140*3)+E140</f>
        <v>0</v>
      </c>
      <c r="M140" s="7"/>
    </row>
    <row r="141" spans="1:13" x14ac:dyDescent="0.2">
      <c r="A141" s="7" t="str">
        <f>'Club Cafe'!A4</f>
        <v>Eric Dusel</v>
      </c>
      <c r="B141" s="11"/>
      <c r="C141" s="7"/>
      <c r="D141" s="7"/>
      <c r="E141" s="7"/>
      <c r="F141" s="7"/>
      <c r="G141" s="7"/>
      <c r="H141" s="7"/>
      <c r="I141" s="7"/>
      <c r="J141" s="7"/>
      <c r="K141" s="7"/>
      <c r="L141" s="3">
        <f t="shared" si="18"/>
        <v>0</v>
      </c>
      <c r="M141" s="7"/>
    </row>
    <row r="142" spans="1:13" x14ac:dyDescent="0.2">
      <c r="A142" s="7" t="str">
        <f>'Club Cafe'!A5</f>
        <v>Jason Flood</v>
      </c>
      <c r="B142" s="11"/>
      <c r="C142" s="7"/>
      <c r="D142" s="7"/>
      <c r="E142" s="7"/>
      <c r="F142" s="7"/>
      <c r="G142" s="7"/>
      <c r="H142" s="7"/>
      <c r="I142" s="7"/>
      <c r="J142" s="7"/>
      <c r="K142" s="7"/>
      <c r="L142" s="3">
        <f t="shared" si="18"/>
        <v>0</v>
      </c>
      <c r="M142" s="7"/>
    </row>
    <row r="143" spans="1:13" x14ac:dyDescent="0.2">
      <c r="A143" s="7" t="str">
        <f>'Club Cafe'!A6</f>
        <v>Xamian Gist</v>
      </c>
      <c r="B143" s="11"/>
      <c r="C143" s="7"/>
      <c r="D143" s="7"/>
      <c r="E143" s="7"/>
      <c r="F143" s="7"/>
      <c r="G143" s="7"/>
      <c r="H143" s="7"/>
      <c r="I143" s="7"/>
      <c r="J143" s="7"/>
      <c r="K143" s="7"/>
      <c r="L143" s="3">
        <f t="shared" si="18"/>
        <v>0</v>
      </c>
      <c r="M143" s="7"/>
    </row>
    <row r="144" spans="1:13" x14ac:dyDescent="0.2">
      <c r="A144" s="7" t="str">
        <f>'Club Cafe'!A7</f>
        <v>Larry Luizzo</v>
      </c>
      <c r="B144" s="11"/>
      <c r="C144" s="7"/>
      <c r="D144" s="7"/>
      <c r="E144" s="7"/>
      <c r="F144" s="7"/>
      <c r="G144" s="7"/>
      <c r="H144" s="7"/>
      <c r="I144" s="7"/>
      <c r="J144" s="7"/>
      <c r="K144" s="7"/>
      <c r="L144" s="3">
        <f t="shared" si="18"/>
        <v>0</v>
      </c>
      <c r="M144" s="7"/>
    </row>
    <row r="145" spans="1:13" x14ac:dyDescent="0.2">
      <c r="A145" s="7" t="str">
        <f>'Club Cafe'!A8</f>
        <v>Jake Novak</v>
      </c>
      <c r="B145" s="11"/>
      <c r="C145" s="7"/>
      <c r="D145" s="7"/>
      <c r="E145" s="7"/>
      <c r="F145" s="7"/>
      <c r="G145" s="7"/>
      <c r="H145" s="7"/>
      <c r="I145" s="7"/>
      <c r="J145" s="7"/>
      <c r="K145" s="7"/>
      <c r="L145" s="3">
        <f t="shared" si="18"/>
        <v>0</v>
      </c>
      <c r="M145" s="7"/>
    </row>
    <row r="146" spans="1:13" x14ac:dyDescent="0.2">
      <c r="A146" s="7" t="str">
        <f>'Club Cafe'!A9</f>
        <v>Greg Pakhladzhyan</v>
      </c>
      <c r="B146" s="11"/>
      <c r="C146" s="7"/>
      <c r="D146" s="7"/>
      <c r="E146" s="7"/>
      <c r="F146" s="7"/>
      <c r="G146" s="7"/>
      <c r="H146" s="7"/>
      <c r="I146" s="7"/>
      <c r="J146" s="7"/>
      <c r="K146" s="7"/>
      <c r="L146" s="3">
        <f t="shared" si="18"/>
        <v>0</v>
      </c>
      <c r="M146" s="7"/>
    </row>
    <row r="147" spans="1:13" x14ac:dyDescent="0.2">
      <c r="A147" s="7" t="str">
        <f>'Club Cafe'!A10</f>
        <v>Jasper Pray</v>
      </c>
      <c r="B147" s="11"/>
      <c r="C147" s="7"/>
      <c r="D147" s="7"/>
      <c r="E147" s="7"/>
      <c r="F147" s="7"/>
      <c r="G147" s="7"/>
      <c r="H147" s="7"/>
      <c r="I147" s="7"/>
      <c r="J147" s="7"/>
      <c r="K147" s="7"/>
      <c r="L147" s="3">
        <f t="shared" si="18"/>
        <v>0</v>
      </c>
      <c r="M147" s="7"/>
    </row>
    <row r="148" spans="1:13" x14ac:dyDescent="0.2">
      <c r="A148" s="7" t="str">
        <f>'Club Cafe'!A11</f>
        <v>Jake Smith</v>
      </c>
      <c r="B148" s="11"/>
      <c r="C148" s="7"/>
      <c r="D148" s="7"/>
      <c r="E148" s="7"/>
      <c r="F148" s="7"/>
      <c r="G148" s="7"/>
      <c r="H148" s="7"/>
      <c r="I148" s="7"/>
      <c r="J148" s="7"/>
      <c r="K148" s="7"/>
      <c r="L148" s="3">
        <f t="shared" si="18"/>
        <v>0</v>
      </c>
      <c r="M148" s="7"/>
    </row>
    <row r="149" spans="1:13" x14ac:dyDescent="0.2">
      <c r="A149" s="7"/>
      <c r="B149" s="21"/>
      <c r="C149" s="16"/>
      <c r="D149" s="16"/>
      <c r="E149" s="16"/>
      <c r="F149" s="16"/>
      <c r="G149" s="16"/>
      <c r="H149" s="16"/>
      <c r="I149" s="16"/>
      <c r="J149" s="16"/>
      <c r="K149" s="16"/>
      <c r="L149" s="17"/>
      <c r="M149" s="7"/>
    </row>
    <row r="150" spans="1:13" ht="13.5" thickBot="1" x14ac:dyDescent="0.25">
      <c r="A150" s="7" t="s">
        <v>19</v>
      </c>
      <c r="B150" s="12">
        <f t="shared" ref="B150:L150" si="19">SUM(B140:B149)</f>
        <v>0</v>
      </c>
      <c r="C150" s="13">
        <f t="shared" si="19"/>
        <v>0</v>
      </c>
      <c r="D150" s="13">
        <f t="shared" si="19"/>
        <v>0</v>
      </c>
      <c r="E150" s="13">
        <f t="shared" si="19"/>
        <v>0</v>
      </c>
      <c r="F150" s="13">
        <f t="shared" si="19"/>
        <v>0</v>
      </c>
      <c r="G150" s="13">
        <f t="shared" si="19"/>
        <v>0</v>
      </c>
      <c r="H150" s="13">
        <f t="shared" si="19"/>
        <v>0</v>
      </c>
      <c r="I150" s="13">
        <f t="shared" si="19"/>
        <v>0</v>
      </c>
      <c r="J150" s="13">
        <f t="shared" si="19"/>
        <v>0</v>
      </c>
      <c r="K150" s="13">
        <f t="shared" si="19"/>
        <v>0</v>
      </c>
      <c r="L150" s="43">
        <f t="shared" si="19"/>
        <v>0</v>
      </c>
      <c r="M150" s="7"/>
    </row>
    <row r="151" spans="1:13" x14ac:dyDescent="0.2">
      <c r="A151" s="7"/>
      <c r="B151" s="7"/>
      <c r="C151" s="7"/>
      <c r="D151" s="7"/>
      <c r="E151" s="14" t="e">
        <f>+E150/D150</f>
        <v>#DIV/0!</v>
      </c>
      <c r="F151" s="14"/>
      <c r="G151" s="14"/>
      <c r="H151" s="14"/>
      <c r="I151" s="14"/>
      <c r="J151" s="7"/>
      <c r="K151" s="7"/>
      <c r="L151" s="7"/>
    </row>
    <row r="152" spans="1:13" x14ac:dyDescent="0.2">
      <c r="A152" s="7"/>
      <c r="B152" s="89" t="s">
        <v>64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</row>
    <row r="153" spans="1:13" ht="13.5" thickBot="1" x14ac:dyDescent="0.2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7"/>
    </row>
    <row r="154" spans="1:13" x14ac:dyDescent="0.2">
      <c r="A154" s="5"/>
      <c r="B154" s="8">
        <v>2</v>
      </c>
      <c r="C154" s="9">
        <v>3</v>
      </c>
      <c r="D154" s="9" t="s">
        <v>15</v>
      </c>
      <c r="E154" s="9" t="s">
        <v>16</v>
      </c>
      <c r="F154" s="9" t="s">
        <v>50</v>
      </c>
      <c r="G154" s="9" t="s">
        <v>43</v>
      </c>
      <c r="H154" s="9" t="s">
        <v>44</v>
      </c>
      <c r="I154" s="9" t="s">
        <v>45</v>
      </c>
      <c r="J154" s="9" t="s">
        <v>17</v>
      </c>
      <c r="K154" s="9" t="s">
        <v>18</v>
      </c>
      <c r="L154" s="10" t="s">
        <v>46</v>
      </c>
    </row>
    <row r="155" spans="1:13" x14ac:dyDescent="0.2">
      <c r="A155" s="7"/>
      <c r="B155" s="11"/>
      <c r="C155" s="7"/>
      <c r="D155" s="7"/>
      <c r="E155" s="7"/>
      <c r="F155" s="7"/>
      <c r="G155" s="7"/>
      <c r="H155" s="7"/>
      <c r="I155" s="7"/>
      <c r="J155" s="7"/>
      <c r="K155" s="7"/>
      <c r="L155" s="38">
        <f t="shared" ref="L155:L163" si="20">(B155*2)+(C155*3)+E155</f>
        <v>0</v>
      </c>
    </row>
    <row r="156" spans="1:13" x14ac:dyDescent="0.2">
      <c r="A156" s="7"/>
      <c r="B156" s="11"/>
      <c r="C156" s="7"/>
      <c r="D156" s="7"/>
      <c r="E156" s="7"/>
      <c r="F156" s="7"/>
      <c r="G156" s="7"/>
      <c r="H156" s="7"/>
      <c r="I156" s="7"/>
      <c r="J156" s="7"/>
      <c r="K156" s="7"/>
      <c r="L156" s="3">
        <f t="shared" si="20"/>
        <v>0</v>
      </c>
    </row>
    <row r="157" spans="1:13" x14ac:dyDescent="0.2">
      <c r="A157" s="7"/>
      <c r="B157" s="11"/>
      <c r="C157" s="7"/>
      <c r="D157" s="7"/>
      <c r="E157" s="7"/>
      <c r="F157" s="7"/>
      <c r="G157" s="7"/>
      <c r="H157" s="7"/>
      <c r="I157" s="7"/>
      <c r="J157" s="7"/>
      <c r="K157" s="7"/>
      <c r="L157" s="3">
        <f t="shared" si="20"/>
        <v>0</v>
      </c>
    </row>
    <row r="158" spans="1:13" x14ac:dyDescent="0.2">
      <c r="A158" s="7"/>
      <c r="B158" s="11"/>
      <c r="C158" s="7"/>
      <c r="D158" s="7"/>
      <c r="E158" s="7"/>
      <c r="F158" s="7"/>
      <c r="G158" s="7"/>
      <c r="H158" s="7"/>
      <c r="I158" s="7"/>
      <c r="J158" s="7"/>
      <c r="K158" s="7"/>
      <c r="L158" s="3">
        <f t="shared" si="20"/>
        <v>0</v>
      </c>
    </row>
    <row r="159" spans="1:13" x14ac:dyDescent="0.2">
      <c r="A159" s="7"/>
      <c r="B159" s="11"/>
      <c r="C159" s="7"/>
      <c r="D159" s="7"/>
      <c r="E159" s="7"/>
      <c r="F159" s="7"/>
      <c r="G159" s="7"/>
      <c r="H159" s="7"/>
      <c r="I159" s="7"/>
      <c r="J159" s="7"/>
      <c r="K159" s="7"/>
      <c r="L159" s="3">
        <f t="shared" si="20"/>
        <v>0</v>
      </c>
    </row>
    <row r="160" spans="1:13" x14ac:dyDescent="0.2">
      <c r="A160" s="7"/>
      <c r="B160" s="11"/>
      <c r="C160" s="7"/>
      <c r="D160" s="7"/>
      <c r="E160" s="7"/>
      <c r="F160" s="7"/>
      <c r="G160" s="7"/>
      <c r="H160" s="7"/>
      <c r="I160" s="7"/>
      <c r="J160" s="7"/>
      <c r="K160" s="7"/>
      <c r="L160" s="3">
        <f t="shared" si="20"/>
        <v>0</v>
      </c>
    </row>
    <row r="161" spans="1:13" x14ac:dyDescent="0.2">
      <c r="A161" s="7"/>
      <c r="B161" s="11"/>
      <c r="C161" s="7"/>
      <c r="D161" s="7"/>
      <c r="E161" s="7"/>
      <c r="F161" s="7"/>
      <c r="G161" s="7"/>
      <c r="H161" s="7"/>
      <c r="I161" s="7"/>
      <c r="J161" s="7"/>
      <c r="K161" s="7"/>
      <c r="L161" s="3">
        <f t="shared" si="20"/>
        <v>0</v>
      </c>
    </row>
    <row r="162" spans="1:13" x14ac:dyDescent="0.2">
      <c r="A162" s="7"/>
      <c r="B162" s="11"/>
      <c r="C162" s="7"/>
      <c r="D162" s="7"/>
      <c r="E162" s="7"/>
      <c r="F162" s="7"/>
      <c r="G162" s="7"/>
      <c r="H162" s="7"/>
      <c r="I162" s="7"/>
      <c r="J162" s="7"/>
      <c r="K162" s="7"/>
      <c r="L162" s="3">
        <f t="shared" si="20"/>
        <v>0</v>
      </c>
    </row>
    <row r="163" spans="1:13" x14ac:dyDescent="0.2">
      <c r="A163" s="7"/>
      <c r="B163" s="11"/>
      <c r="C163" s="7"/>
      <c r="D163" s="7"/>
      <c r="E163" s="7"/>
      <c r="F163" s="7"/>
      <c r="G163" s="7"/>
      <c r="H163" s="7"/>
      <c r="I163" s="7"/>
      <c r="J163" s="7"/>
      <c r="K163" s="7"/>
      <c r="L163" s="3">
        <f t="shared" si="20"/>
        <v>0</v>
      </c>
    </row>
    <row r="164" spans="1:13" x14ac:dyDescent="0.2">
      <c r="A164" s="7"/>
      <c r="B164" s="21"/>
      <c r="C164" s="16"/>
      <c r="D164" s="16"/>
      <c r="E164" s="16"/>
      <c r="F164" s="16"/>
      <c r="G164" s="16"/>
      <c r="H164" s="16"/>
      <c r="I164" s="16"/>
      <c r="J164" s="16"/>
      <c r="K164" s="16"/>
      <c r="L164" s="17"/>
      <c r="M164" s="7"/>
    </row>
    <row r="165" spans="1:13" ht="13.5" thickBot="1" x14ac:dyDescent="0.25">
      <c r="A165" s="7" t="s">
        <v>19</v>
      </c>
      <c r="B165" s="12">
        <f t="shared" ref="B165:L165" si="21">SUM(B155:B164)</f>
        <v>0</v>
      </c>
      <c r="C165" s="13">
        <f t="shared" si="21"/>
        <v>0</v>
      </c>
      <c r="D165" s="13">
        <f t="shared" si="21"/>
        <v>0</v>
      </c>
      <c r="E165" s="13">
        <f t="shared" si="21"/>
        <v>0</v>
      </c>
      <c r="F165" s="13">
        <f t="shared" si="21"/>
        <v>0</v>
      </c>
      <c r="G165" s="13">
        <f t="shared" si="21"/>
        <v>0</v>
      </c>
      <c r="H165" s="13">
        <f t="shared" si="21"/>
        <v>0</v>
      </c>
      <c r="I165" s="13">
        <f t="shared" si="21"/>
        <v>0</v>
      </c>
      <c r="J165" s="13">
        <f t="shared" si="21"/>
        <v>0</v>
      </c>
      <c r="K165" s="13">
        <f t="shared" si="21"/>
        <v>0</v>
      </c>
      <c r="L165" s="43">
        <f t="shared" si="21"/>
        <v>0</v>
      </c>
    </row>
    <row r="166" spans="1:13" x14ac:dyDescent="0.2">
      <c r="A166" s="7"/>
      <c r="B166" s="7"/>
      <c r="C166" s="7"/>
      <c r="D166" s="7"/>
      <c r="E166" s="14" t="e">
        <f>+E165/D165</f>
        <v>#DIV/0!</v>
      </c>
      <c r="F166" s="14"/>
      <c r="G166" s="14"/>
      <c r="H166" s="14"/>
      <c r="I166" s="14"/>
      <c r="J166" s="7"/>
      <c r="K166" s="7"/>
      <c r="L166" s="7"/>
      <c r="M166" s="2"/>
    </row>
    <row r="167" spans="1:13" x14ac:dyDescent="0.2">
      <c r="B167" s="88" t="s">
        <v>24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2"/>
    </row>
    <row r="168" spans="1:13" ht="13.5" thickBot="1" x14ac:dyDescent="0.25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2"/>
    </row>
    <row r="169" spans="1:13" x14ac:dyDescent="0.2">
      <c r="A169" s="5"/>
      <c r="B169" s="8">
        <v>2</v>
      </c>
      <c r="C169" s="9">
        <v>3</v>
      </c>
      <c r="D169" s="9" t="s">
        <v>15</v>
      </c>
      <c r="E169" s="9" t="s">
        <v>16</v>
      </c>
      <c r="F169" s="9" t="s">
        <v>50</v>
      </c>
      <c r="G169" s="9" t="s">
        <v>43</v>
      </c>
      <c r="H169" s="9" t="s">
        <v>44</v>
      </c>
      <c r="I169" s="9" t="s">
        <v>45</v>
      </c>
      <c r="J169" s="9" t="s">
        <v>17</v>
      </c>
      <c r="K169" s="9" t="s">
        <v>18</v>
      </c>
      <c r="L169" s="10" t="s">
        <v>46</v>
      </c>
      <c r="M169" s="2"/>
    </row>
    <row r="170" spans="1:13" x14ac:dyDescent="0.2">
      <c r="A170" s="7"/>
      <c r="B170" s="11"/>
      <c r="C170" s="7"/>
      <c r="D170" s="7"/>
      <c r="E170" s="7"/>
      <c r="F170" s="7"/>
      <c r="G170" s="7"/>
      <c r="H170" s="7"/>
      <c r="I170" s="7"/>
      <c r="J170" s="7"/>
      <c r="K170" s="7"/>
      <c r="L170" s="38">
        <f t="shared" ref="L170:L178" si="22">(B170*2)+(C170*3)+E170</f>
        <v>0</v>
      </c>
      <c r="M170" s="2"/>
    </row>
    <row r="171" spans="1:13" x14ac:dyDescent="0.2">
      <c r="A171" s="7"/>
      <c r="B171" s="11"/>
      <c r="C171" s="7"/>
      <c r="D171" s="7"/>
      <c r="E171" s="7"/>
      <c r="F171" s="7"/>
      <c r="G171" s="7"/>
      <c r="H171" s="7"/>
      <c r="I171" s="7"/>
      <c r="J171" s="7"/>
      <c r="K171" s="7"/>
      <c r="L171" s="3">
        <f t="shared" si="22"/>
        <v>0</v>
      </c>
      <c r="M171" s="2"/>
    </row>
    <row r="172" spans="1:13" x14ac:dyDescent="0.2">
      <c r="A172" s="7"/>
      <c r="B172" s="11"/>
      <c r="C172" s="7"/>
      <c r="D172" s="7"/>
      <c r="E172" s="7"/>
      <c r="F172" s="7"/>
      <c r="G172" s="7"/>
      <c r="H172" s="7"/>
      <c r="I172" s="7"/>
      <c r="J172" s="7"/>
      <c r="K172" s="7"/>
      <c r="L172" s="3">
        <f t="shared" si="22"/>
        <v>0</v>
      </c>
      <c r="M172" s="2"/>
    </row>
    <row r="173" spans="1:13" x14ac:dyDescent="0.2">
      <c r="A173" s="7"/>
      <c r="B173" s="11"/>
      <c r="C173" s="7"/>
      <c r="D173" s="7"/>
      <c r="E173" s="7"/>
      <c r="F173" s="7"/>
      <c r="G173" s="7"/>
      <c r="H173" s="7"/>
      <c r="I173" s="7"/>
      <c r="J173" s="7"/>
      <c r="K173" s="7"/>
      <c r="L173" s="3">
        <f t="shared" si="22"/>
        <v>0</v>
      </c>
      <c r="M173" s="2"/>
    </row>
    <row r="174" spans="1:13" x14ac:dyDescent="0.2">
      <c r="A174" s="7"/>
      <c r="B174" s="11"/>
      <c r="C174" s="7"/>
      <c r="D174" s="7"/>
      <c r="E174" s="7"/>
      <c r="F174" s="7"/>
      <c r="G174" s="7"/>
      <c r="H174" s="7"/>
      <c r="I174" s="7"/>
      <c r="J174" s="7"/>
      <c r="K174" s="7"/>
      <c r="L174" s="3">
        <f t="shared" si="22"/>
        <v>0</v>
      </c>
      <c r="M174" s="2"/>
    </row>
    <row r="175" spans="1:13" x14ac:dyDescent="0.2">
      <c r="A175" s="7"/>
      <c r="B175" s="11"/>
      <c r="C175" s="7"/>
      <c r="D175" s="7"/>
      <c r="E175" s="7"/>
      <c r="F175" s="7"/>
      <c r="G175" s="7"/>
      <c r="H175" s="7"/>
      <c r="I175" s="7"/>
      <c r="J175" s="7"/>
      <c r="K175" s="7"/>
      <c r="L175" s="3">
        <f t="shared" si="22"/>
        <v>0</v>
      </c>
      <c r="M175" s="2"/>
    </row>
    <row r="176" spans="1:13" x14ac:dyDescent="0.2">
      <c r="A176" s="7"/>
      <c r="B176" s="11"/>
      <c r="C176" s="7"/>
      <c r="D176" s="7"/>
      <c r="E176" s="7"/>
      <c r="F176" s="7"/>
      <c r="G176" s="7"/>
      <c r="H176" s="7"/>
      <c r="I176" s="7"/>
      <c r="J176" s="7"/>
      <c r="K176" s="7"/>
      <c r="L176" s="3">
        <f t="shared" si="22"/>
        <v>0</v>
      </c>
      <c r="M176" s="2"/>
    </row>
    <row r="177" spans="1:21" x14ac:dyDescent="0.2">
      <c r="A177" s="7"/>
      <c r="B177" s="11"/>
      <c r="C177" s="7"/>
      <c r="D177" s="7"/>
      <c r="E177" s="7"/>
      <c r="F177" s="7"/>
      <c r="G177" s="7"/>
      <c r="H177" s="7"/>
      <c r="I177" s="7"/>
      <c r="J177" s="7"/>
      <c r="K177" s="7"/>
      <c r="L177" s="3">
        <f t="shared" si="22"/>
        <v>0</v>
      </c>
      <c r="M177" s="2"/>
    </row>
    <row r="178" spans="1:21" x14ac:dyDescent="0.2">
      <c r="A178" s="7"/>
      <c r="B178" s="11"/>
      <c r="C178" s="7"/>
      <c r="D178" s="7"/>
      <c r="E178" s="7"/>
      <c r="F178" s="7"/>
      <c r="G178" s="7"/>
      <c r="H178" s="7"/>
      <c r="I178" s="7"/>
      <c r="J178" s="7"/>
      <c r="K178" s="7"/>
      <c r="L178" s="3">
        <f t="shared" si="22"/>
        <v>0</v>
      </c>
      <c r="M178" s="2"/>
    </row>
    <row r="179" spans="1:21" x14ac:dyDescent="0.2">
      <c r="A179" s="7"/>
      <c r="B179" s="21"/>
      <c r="C179" s="16"/>
      <c r="D179" s="16"/>
      <c r="E179" s="16"/>
      <c r="F179" s="16"/>
      <c r="G179" s="16"/>
      <c r="H179" s="16"/>
      <c r="I179" s="16"/>
      <c r="J179" s="16"/>
      <c r="K179" s="16"/>
      <c r="L179" s="17"/>
      <c r="M179" s="2"/>
    </row>
    <row r="180" spans="1:21" ht="13.5" thickBot="1" x14ac:dyDescent="0.25">
      <c r="A180" s="7" t="s">
        <v>19</v>
      </c>
      <c r="B180" s="12">
        <f t="shared" ref="B180:L180" si="23">SUM(B170:B179)</f>
        <v>0</v>
      </c>
      <c r="C180" s="13">
        <f t="shared" si="23"/>
        <v>0</v>
      </c>
      <c r="D180" s="13">
        <f t="shared" si="23"/>
        <v>0</v>
      </c>
      <c r="E180" s="13">
        <f t="shared" si="23"/>
        <v>0</v>
      </c>
      <c r="F180" s="13">
        <f t="shared" si="23"/>
        <v>0</v>
      </c>
      <c r="G180" s="13">
        <f t="shared" si="23"/>
        <v>0</v>
      </c>
      <c r="H180" s="13">
        <f t="shared" si="23"/>
        <v>0</v>
      </c>
      <c r="I180" s="13">
        <f t="shared" si="23"/>
        <v>0</v>
      </c>
      <c r="J180" s="13">
        <f t="shared" si="23"/>
        <v>0</v>
      </c>
      <c r="K180" s="13">
        <f t="shared" si="23"/>
        <v>0</v>
      </c>
      <c r="L180" s="43">
        <f t="shared" si="23"/>
        <v>0</v>
      </c>
    </row>
    <row r="181" spans="1:21" x14ac:dyDescent="0.2">
      <c r="A181" s="7"/>
      <c r="B181" s="7"/>
      <c r="C181" s="7"/>
      <c r="D181" s="7"/>
      <c r="E181" s="14" t="e">
        <f>+E180/D180</f>
        <v>#DIV/0!</v>
      </c>
      <c r="F181" s="14"/>
      <c r="G181" s="14"/>
      <c r="H181" s="14"/>
      <c r="I181" s="14"/>
      <c r="J181" s="7"/>
      <c r="K181" s="7"/>
      <c r="L181" s="7"/>
    </row>
    <row r="182" spans="1:21" x14ac:dyDescent="0.2">
      <c r="D182" s="20"/>
      <c r="L182" s="20"/>
      <c r="M182" s="20"/>
      <c r="T182" s="62"/>
      <c r="U182" s="62"/>
    </row>
    <row r="183" spans="1:21" x14ac:dyDescent="0.2">
      <c r="A183" s="7"/>
      <c r="B183" t="s">
        <v>65</v>
      </c>
      <c r="E183" t="str">
        <f>B3</f>
        <v>#4 Boston Realty</v>
      </c>
      <c r="H183" s="18" t="s">
        <v>24</v>
      </c>
      <c r="I183" t="str">
        <f>B18</f>
        <v>#5 dBar</v>
      </c>
      <c r="L183" s="19">
        <f>L15</f>
        <v>37</v>
      </c>
      <c r="M183" s="18" t="s">
        <v>25</v>
      </c>
      <c r="N183" s="20">
        <f>L30</f>
        <v>42</v>
      </c>
      <c r="R183" s="18"/>
    </row>
    <row r="184" spans="1:21" x14ac:dyDescent="0.2">
      <c r="A184" s="7"/>
      <c r="B184" t="s">
        <v>66</v>
      </c>
      <c r="E184" t="str">
        <f>B33</f>
        <v>#2 Cathedral Station</v>
      </c>
      <c r="H184" s="18" t="s">
        <v>24</v>
      </c>
      <c r="I184" t="str">
        <f>B48</f>
        <v>#7 Harp + Bard</v>
      </c>
      <c r="L184">
        <f>L45</f>
        <v>46</v>
      </c>
      <c r="M184" s="18" t="s">
        <v>25</v>
      </c>
      <c r="N184" s="20">
        <f>L60</f>
        <v>43</v>
      </c>
      <c r="R184" s="18"/>
      <c r="S184" s="20"/>
    </row>
    <row r="185" spans="1:21" x14ac:dyDescent="0.2">
      <c r="A185" s="7"/>
      <c r="B185" t="s">
        <v>178</v>
      </c>
      <c r="E185" t="str">
        <f>B63</f>
        <v>#3 Club Café</v>
      </c>
      <c r="H185" s="18" t="s">
        <v>24</v>
      </c>
      <c r="I185" t="str">
        <f>B78</f>
        <v>#6 Crossfit 617</v>
      </c>
      <c r="L185">
        <f>L75</f>
        <v>48</v>
      </c>
      <c r="M185" s="18"/>
      <c r="N185" s="20">
        <f>L90</f>
        <v>42</v>
      </c>
      <c r="R185" s="18"/>
      <c r="S185" s="20"/>
    </row>
    <row r="186" spans="1:21" x14ac:dyDescent="0.2">
      <c r="A186" s="7"/>
      <c r="B186" t="s">
        <v>67</v>
      </c>
      <c r="E186" t="str">
        <f>B93</f>
        <v>#1 Dorchester Brewing</v>
      </c>
      <c r="H186" s="18" t="s">
        <v>24</v>
      </c>
      <c r="I186" t="str">
        <f>B108</f>
        <v>#5 dBar</v>
      </c>
      <c r="L186">
        <f>L105</f>
        <v>0</v>
      </c>
      <c r="M186" s="18" t="s">
        <v>25</v>
      </c>
      <c r="N186" s="20">
        <f>L120</f>
        <v>0</v>
      </c>
      <c r="R186" s="18"/>
      <c r="S186" s="20"/>
    </row>
    <row r="187" spans="1:21" x14ac:dyDescent="0.2">
      <c r="A187" s="7"/>
      <c r="B187" t="s">
        <v>68</v>
      </c>
      <c r="E187" t="str">
        <f>B123</f>
        <v>#2 Cathedral Station</v>
      </c>
      <c r="H187" s="18" t="s">
        <v>24</v>
      </c>
      <c r="I187" t="str">
        <f>B138</f>
        <v>#3 Club Café</v>
      </c>
      <c r="L187">
        <f>L135</f>
        <v>0</v>
      </c>
      <c r="M187" s="18" t="s">
        <v>25</v>
      </c>
      <c r="N187" s="20">
        <f>L150</f>
        <v>0</v>
      </c>
      <c r="R187" s="18"/>
      <c r="S187" s="20"/>
    </row>
    <row r="188" spans="1:21" x14ac:dyDescent="0.2">
      <c r="A188" s="7"/>
      <c r="B188" t="s">
        <v>69</v>
      </c>
      <c r="E188">
        <f>B153</f>
        <v>0</v>
      </c>
      <c r="H188" s="18" t="s">
        <v>24</v>
      </c>
      <c r="I188">
        <f>B168</f>
        <v>0</v>
      </c>
      <c r="L188">
        <f>L165</f>
        <v>0</v>
      </c>
      <c r="M188" s="18" t="s">
        <v>25</v>
      </c>
      <c r="N188" s="20">
        <f>L180</f>
        <v>0</v>
      </c>
      <c r="R188" s="18"/>
      <c r="S188" s="20"/>
    </row>
    <row r="189" spans="1:21" x14ac:dyDescent="0.2">
      <c r="A189" s="7"/>
      <c r="G189" s="18"/>
      <c r="K189" s="18"/>
      <c r="L189" s="20"/>
      <c r="R189" s="18"/>
      <c r="S189" s="20"/>
    </row>
    <row r="190" spans="1:21" x14ac:dyDescent="0.2">
      <c r="A190" s="7"/>
      <c r="G190" s="18"/>
      <c r="K190" s="18"/>
      <c r="L190" s="20"/>
      <c r="R190" s="18"/>
      <c r="S190" s="20"/>
    </row>
    <row r="191" spans="1:21" x14ac:dyDescent="0.2">
      <c r="A191" s="7"/>
      <c r="D191" s="20"/>
      <c r="R191" s="18"/>
      <c r="S191" s="20"/>
    </row>
    <row r="192" spans="1:21" x14ac:dyDescent="0.2">
      <c r="A192" s="7"/>
      <c r="D192" s="20"/>
    </row>
    <row r="194" spans="1:10" x14ac:dyDescent="0.2">
      <c r="A194" s="1"/>
    </row>
    <row r="201" spans="1:10" x14ac:dyDescent="0.2">
      <c r="A201" s="20"/>
      <c r="I201" s="62"/>
      <c r="J201" s="62"/>
    </row>
    <row r="202" spans="1:10" x14ac:dyDescent="0.2">
      <c r="G202" s="18"/>
    </row>
    <row r="203" spans="1:10" x14ac:dyDescent="0.2">
      <c r="G203" s="18"/>
      <c r="H203" s="20"/>
    </row>
    <row r="204" spans="1:10" x14ac:dyDescent="0.2">
      <c r="G204" s="18"/>
      <c r="H204" s="20"/>
    </row>
    <row r="205" spans="1:10" x14ac:dyDescent="0.2">
      <c r="G205" s="18"/>
      <c r="H205" s="20"/>
    </row>
    <row r="206" spans="1:10" x14ac:dyDescent="0.2">
      <c r="G206" s="18"/>
      <c r="H206" s="20"/>
    </row>
    <row r="207" spans="1:10" x14ac:dyDescent="0.2">
      <c r="G207" s="18"/>
      <c r="H207" s="20"/>
    </row>
    <row r="208" spans="1:10" x14ac:dyDescent="0.2">
      <c r="G208" s="18"/>
      <c r="H208" s="20"/>
    </row>
    <row r="209" spans="7:8" x14ac:dyDescent="0.2">
      <c r="G209" s="18"/>
      <c r="H209" s="20"/>
    </row>
  </sheetData>
  <mergeCells count="24">
    <mergeCell ref="B168:L168"/>
    <mergeCell ref="B152:L152"/>
    <mergeCell ref="B153:L153"/>
    <mergeCell ref="B123:L123"/>
    <mergeCell ref="B138:L138"/>
    <mergeCell ref="B137:L137"/>
    <mergeCell ref="B167:L167"/>
    <mergeCell ref="B92:L92"/>
    <mergeCell ref="B122:L122"/>
    <mergeCell ref="B47:L47"/>
    <mergeCell ref="B48:L48"/>
    <mergeCell ref="B108:L108"/>
    <mergeCell ref="B78:L78"/>
    <mergeCell ref="B107:L107"/>
    <mergeCell ref="B93:L93"/>
    <mergeCell ref="B77:L77"/>
    <mergeCell ref="B2:L2"/>
    <mergeCell ref="B3:L3"/>
    <mergeCell ref="B17:L17"/>
    <mergeCell ref="B18:L18"/>
    <mergeCell ref="B63:L63"/>
    <mergeCell ref="B32:L32"/>
    <mergeCell ref="B62:L62"/>
    <mergeCell ref="B33:L33"/>
  </mergeCells>
  <phoneticPr fontId="0" type="noConversion"/>
  <pageMargins left="0.25" right="0.25" top="0.5" bottom="0.5" header="0.5" footer="0.5"/>
  <pageSetup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K159"/>
  <sheetViews>
    <sheetView topLeftCell="A121" workbookViewId="0">
      <selection activeCell="N32" sqref="N32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/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2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42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42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/>
      <c r="B3" s="11"/>
      <c r="C3" s="7"/>
      <c r="D3" s="7"/>
      <c r="E3" s="7"/>
      <c r="F3" s="7"/>
      <c r="G3" s="7"/>
      <c r="H3" s="7"/>
      <c r="I3" s="7"/>
      <c r="J3" s="7"/>
      <c r="K3" s="7"/>
      <c r="L3" s="38">
        <f t="shared" ref="L3:L10" si="0">(B3*2)+(C3*3)+E3</f>
        <v>0</v>
      </c>
      <c r="M3" s="11"/>
      <c r="N3" s="11"/>
      <c r="O3" s="7"/>
      <c r="P3" s="7"/>
      <c r="Q3" s="7"/>
      <c r="R3" s="7"/>
      <c r="S3" s="7"/>
      <c r="T3" s="7"/>
      <c r="U3" s="7"/>
      <c r="V3" s="7"/>
      <c r="W3" s="7"/>
      <c r="X3" s="38">
        <f t="shared" ref="X3:X10" si="1">(N3*2)+(O3*3)+Q3</f>
        <v>0</v>
      </c>
    </row>
    <row r="4" spans="1:37" x14ac:dyDescent="0.2">
      <c r="A4" s="7"/>
      <c r="B4" s="11"/>
      <c r="C4" s="7"/>
      <c r="D4" s="7"/>
      <c r="E4" s="7"/>
      <c r="F4" s="7"/>
      <c r="G4" s="7"/>
      <c r="H4" s="7"/>
      <c r="I4" s="7"/>
      <c r="J4" s="7"/>
      <c r="K4" s="7"/>
      <c r="L4" s="3">
        <f t="shared" si="0"/>
        <v>0</v>
      </c>
      <c r="M4" s="11"/>
      <c r="N4" s="11"/>
      <c r="O4" s="7"/>
      <c r="P4" s="7"/>
      <c r="Q4" s="7"/>
      <c r="R4" s="7"/>
      <c r="S4" s="7"/>
      <c r="T4" s="7"/>
      <c r="U4" s="7"/>
      <c r="V4" s="7"/>
      <c r="W4" s="7"/>
      <c r="X4" s="3">
        <f t="shared" si="1"/>
        <v>0</v>
      </c>
    </row>
    <row r="5" spans="1:37" x14ac:dyDescent="0.2">
      <c r="A5" s="7"/>
      <c r="B5" s="11"/>
      <c r="C5" s="7"/>
      <c r="D5" s="7"/>
      <c r="E5" s="7"/>
      <c r="F5" s="7"/>
      <c r="G5" s="7"/>
      <c r="H5" s="7"/>
      <c r="I5" s="7"/>
      <c r="J5" s="7"/>
      <c r="K5" s="7"/>
      <c r="L5" s="3">
        <f t="shared" si="0"/>
        <v>0</v>
      </c>
      <c r="M5" s="11"/>
      <c r="N5" s="11"/>
      <c r="O5" s="7"/>
      <c r="P5" s="7"/>
      <c r="Q5" s="7"/>
      <c r="R5" s="7"/>
      <c r="S5" s="7"/>
      <c r="T5" s="7"/>
      <c r="U5" s="7"/>
      <c r="V5" s="7"/>
      <c r="W5" s="7"/>
      <c r="X5" s="3">
        <f t="shared" si="1"/>
        <v>0</v>
      </c>
    </row>
    <row r="6" spans="1:37" x14ac:dyDescent="0.2">
      <c r="A6" s="7"/>
      <c r="B6" s="11"/>
      <c r="C6" s="7"/>
      <c r="D6" s="7"/>
      <c r="E6" s="7"/>
      <c r="F6" s="7"/>
      <c r="G6" s="7"/>
      <c r="H6" s="7"/>
      <c r="I6" s="7"/>
      <c r="J6" s="7"/>
      <c r="K6" s="7"/>
      <c r="L6" s="3">
        <f t="shared" si="0"/>
        <v>0</v>
      </c>
      <c r="M6" s="11"/>
      <c r="N6" s="11"/>
      <c r="O6" s="7"/>
      <c r="P6" s="7"/>
      <c r="Q6" s="7"/>
      <c r="R6" s="7"/>
      <c r="S6" s="7"/>
      <c r="T6" s="7"/>
      <c r="U6" s="7"/>
      <c r="V6" s="7"/>
      <c r="W6" s="7"/>
      <c r="X6" s="3">
        <f t="shared" si="1"/>
        <v>0</v>
      </c>
    </row>
    <row r="7" spans="1:37" x14ac:dyDescent="0.2">
      <c r="A7" s="7"/>
      <c r="B7" s="11"/>
      <c r="C7" s="7"/>
      <c r="D7" s="7"/>
      <c r="E7" s="7"/>
      <c r="F7" s="7"/>
      <c r="G7" s="7"/>
      <c r="H7" s="7"/>
      <c r="I7" s="7"/>
      <c r="J7" s="7"/>
      <c r="K7" s="7"/>
      <c r="L7" s="3">
        <f t="shared" si="0"/>
        <v>0</v>
      </c>
      <c r="M7" s="11"/>
      <c r="N7" s="11"/>
      <c r="O7" s="7"/>
      <c r="P7" s="7"/>
      <c r="Q7" s="7"/>
      <c r="R7" s="7"/>
      <c r="S7" s="7"/>
      <c r="T7" s="7"/>
      <c r="U7" s="7"/>
      <c r="V7" s="7"/>
      <c r="W7" s="7"/>
      <c r="X7" s="3">
        <f t="shared" si="1"/>
        <v>0</v>
      </c>
    </row>
    <row r="8" spans="1:37" x14ac:dyDescent="0.2">
      <c r="A8" s="7"/>
      <c r="B8" s="11"/>
      <c r="C8" s="7"/>
      <c r="D8" s="7"/>
      <c r="E8" s="7"/>
      <c r="F8" s="7"/>
      <c r="G8" s="7"/>
      <c r="H8" s="7"/>
      <c r="I8" s="7"/>
      <c r="J8" s="7"/>
      <c r="K8" s="7"/>
      <c r="L8" s="3">
        <f t="shared" si="0"/>
        <v>0</v>
      </c>
      <c r="M8" s="11"/>
      <c r="N8" s="11"/>
      <c r="O8" s="7"/>
      <c r="P8" s="7"/>
      <c r="Q8" s="7"/>
      <c r="R8" s="7"/>
      <c r="S8" s="7"/>
      <c r="T8" s="7"/>
      <c r="U8" s="7"/>
      <c r="V8" s="7"/>
      <c r="W8" s="7"/>
      <c r="X8" s="3">
        <f t="shared" si="1"/>
        <v>0</v>
      </c>
    </row>
    <row r="9" spans="1:37" x14ac:dyDescent="0.2">
      <c r="A9" s="7"/>
      <c r="B9" s="11"/>
      <c r="C9" s="7"/>
      <c r="D9" s="7"/>
      <c r="E9" s="7"/>
      <c r="F9" s="7"/>
      <c r="G9" s="7"/>
      <c r="H9" s="7"/>
      <c r="I9" s="7"/>
      <c r="J9" s="7"/>
      <c r="K9" s="7"/>
      <c r="L9" s="3">
        <f t="shared" si="0"/>
        <v>0</v>
      </c>
      <c r="M9" s="11"/>
      <c r="N9" s="11"/>
      <c r="O9" s="7"/>
      <c r="P9" s="7"/>
      <c r="Q9" s="7"/>
      <c r="R9" s="7"/>
      <c r="S9" s="7"/>
      <c r="T9" s="7"/>
      <c r="U9" s="7"/>
      <c r="V9" s="7"/>
      <c r="W9" s="7"/>
      <c r="X9" s="3">
        <f t="shared" si="1"/>
        <v>0</v>
      </c>
    </row>
    <row r="10" spans="1:37" x14ac:dyDescent="0.2">
      <c r="A10" s="7"/>
      <c r="B10" s="11"/>
      <c r="C10" s="7"/>
      <c r="D10" s="7"/>
      <c r="E10" s="7"/>
      <c r="F10" s="7"/>
      <c r="G10" s="7"/>
      <c r="H10" s="7"/>
      <c r="I10" s="7"/>
      <c r="J10" s="7"/>
      <c r="K10" s="7"/>
      <c r="L10" s="3">
        <f t="shared" si="0"/>
        <v>0</v>
      </c>
      <c r="M10" s="11"/>
      <c r="N10" s="11"/>
      <c r="O10" s="7"/>
      <c r="P10" s="7"/>
      <c r="Q10" s="7"/>
      <c r="R10" s="7"/>
      <c r="S10" s="7"/>
      <c r="T10" s="7"/>
      <c r="U10" s="7"/>
      <c r="V10" s="7"/>
      <c r="W10" s="7"/>
      <c r="X10" s="3">
        <f t="shared" si="1"/>
        <v>0</v>
      </c>
    </row>
    <row r="11" spans="1:37" x14ac:dyDescent="0.2">
      <c r="A11" s="7"/>
      <c r="B11" s="11"/>
      <c r="C11" s="7"/>
      <c r="D11" s="7"/>
      <c r="E11" s="7"/>
      <c r="F11" s="7"/>
      <c r="G11" s="7"/>
      <c r="H11" s="7"/>
      <c r="I11" s="7"/>
      <c r="J11" s="7"/>
      <c r="K11" s="7"/>
      <c r="L11" s="3">
        <f>(B11*2)+(C11*3)+E11</f>
        <v>0</v>
      </c>
      <c r="M11" s="11"/>
      <c r="N11" s="11"/>
      <c r="O11" s="7"/>
      <c r="P11" s="7"/>
      <c r="Q11" s="7"/>
      <c r="R11" s="7"/>
      <c r="S11" s="7"/>
      <c r="T11" s="7"/>
      <c r="U11" s="7"/>
      <c r="V11" s="7"/>
      <c r="W11" s="7"/>
      <c r="X11" s="3">
        <f>(N11*2)+(O11*3)+Q11</f>
        <v>0</v>
      </c>
    </row>
    <row r="12" spans="1:37" x14ac:dyDescent="0.2">
      <c r="A12" s="7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37" ht="13.5" thickBot="1" x14ac:dyDescent="0.25">
      <c r="A13" s="7" t="s">
        <v>19</v>
      </c>
      <c r="B13" s="12">
        <f t="shared" ref="B13:L13" si="2">SUM(B3:B12)</f>
        <v>0</v>
      </c>
      <c r="C13" s="13">
        <f t="shared" si="2"/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43">
        <f t="shared" si="2"/>
        <v>0</v>
      </c>
      <c r="M13" s="7"/>
      <c r="N13" s="12">
        <f t="shared" ref="N13:X13" si="3">SUM(N3:N12)</f>
        <v>0</v>
      </c>
      <c r="O13" s="13">
        <f t="shared" si="3"/>
        <v>0</v>
      </c>
      <c r="P13" s="13">
        <f t="shared" si="3"/>
        <v>0</v>
      </c>
      <c r="Q13" s="13">
        <f t="shared" si="3"/>
        <v>0</v>
      </c>
      <c r="R13" s="13">
        <f t="shared" si="3"/>
        <v>0</v>
      </c>
      <c r="S13" s="13">
        <f t="shared" si="3"/>
        <v>0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13">
        <f t="shared" si="3"/>
        <v>0</v>
      </c>
      <c r="X13" s="44">
        <f t="shared" si="3"/>
        <v>0</v>
      </c>
    </row>
    <row r="14" spans="1:37" x14ac:dyDescent="0.2">
      <c r="A14" s="7"/>
      <c r="B14" s="7"/>
      <c r="C14" s="7"/>
      <c r="D14" s="7"/>
      <c r="E14" s="14" t="e">
        <f>+E13/D13</f>
        <v>#DIV/0!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 t="e">
        <f>+Q13/P13</f>
        <v>#DIV/0!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42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42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>
        <f t="shared" ref="A17:A24" si="4">A3</f>
        <v>0</v>
      </c>
      <c r="B17" s="11"/>
      <c r="C17" s="7"/>
      <c r="D17" s="7"/>
      <c r="E17" s="7"/>
      <c r="F17" s="42"/>
      <c r="G17" s="7"/>
      <c r="H17" s="7"/>
      <c r="I17" s="7"/>
      <c r="J17" s="7"/>
      <c r="K17" s="7"/>
      <c r="L17" s="38">
        <f t="shared" ref="L17:L24" si="5">(B17*2)+(C17*3)+E17</f>
        <v>0</v>
      </c>
      <c r="M17" s="7"/>
      <c r="N17" s="11"/>
      <c r="O17" s="7"/>
      <c r="P17" s="7"/>
      <c r="Q17" s="7"/>
      <c r="R17" s="7"/>
      <c r="S17" s="7"/>
      <c r="T17" s="7"/>
      <c r="U17" s="7"/>
      <c r="V17" s="7"/>
      <c r="W17" s="7"/>
      <c r="X17" s="38">
        <f t="shared" ref="X17:X24" si="6">(N17*2)+(O17*3)+Q17</f>
        <v>0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>
        <f t="shared" si="4"/>
        <v>0</v>
      </c>
      <c r="B18" s="11"/>
      <c r="C18" s="7"/>
      <c r="D18" s="7"/>
      <c r="E18" s="7"/>
      <c r="F18" s="7"/>
      <c r="G18" s="7"/>
      <c r="H18" s="7"/>
      <c r="I18" s="7"/>
      <c r="J18" s="7"/>
      <c r="K18" s="7"/>
      <c r="L18" s="3">
        <f t="shared" si="5"/>
        <v>0</v>
      </c>
      <c r="M18" s="7"/>
      <c r="N18" s="11"/>
      <c r="O18" s="7"/>
      <c r="P18" s="7"/>
      <c r="Q18" s="7"/>
      <c r="R18" s="7"/>
      <c r="S18" s="7"/>
      <c r="T18" s="7"/>
      <c r="U18" s="7"/>
      <c r="V18" s="7"/>
      <c r="W18" s="7"/>
      <c r="X18" s="3">
        <f t="shared" si="6"/>
        <v>0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>
        <f t="shared" si="4"/>
        <v>0</v>
      </c>
      <c r="B19" s="11"/>
      <c r="C19" s="7"/>
      <c r="D19" s="7"/>
      <c r="E19" s="7"/>
      <c r="F19" s="7"/>
      <c r="G19" s="7"/>
      <c r="H19" s="7"/>
      <c r="I19" s="7"/>
      <c r="J19" s="7"/>
      <c r="K19" s="7"/>
      <c r="L19" s="3">
        <f t="shared" si="5"/>
        <v>0</v>
      </c>
      <c r="M19" s="7"/>
      <c r="N19" s="11"/>
      <c r="O19" s="7"/>
      <c r="P19" s="7"/>
      <c r="Q19" s="7"/>
      <c r="R19" s="7"/>
      <c r="S19" s="7"/>
      <c r="T19" s="7"/>
      <c r="U19" s="7"/>
      <c r="V19" s="7"/>
      <c r="W19" s="7"/>
      <c r="X19" s="3">
        <f t="shared" si="6"/>
        <v>0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>
        <f t="shared" si="4"/>
        <v>0</v>
      </c>
      <c r="B20" s="11"/>
      <c r="C20" s="7"/>
      <c r="D20" s="7"/>
      <c r="E20" s="7"/>
      <c r="F20" s="7"/>
      <c r="G20" s="7"/>
      <c r="H20" s="7"/>
      <c r="I20" s="7"/>
      <c r="J20" s="7"/>
      <c r="K20" s="7"/>
      <c r="L20" s="3">
        <f t="shared" si="5"/>
        <v>0</v>
      </c>
      <c r="M20" s="7"/>
      <c r="N20" s="11"/>
      <c r="O20" s="7"/>
      <c r="P20" s="7"/>
      <c r="Q20" s="7"/>
      <c r="R20" s="7"/>
      <c r="S20" s="7"/>
      <c r="T20" s="7"/>
      <c r="U20" s="7"/>
      <c r="V20" s="7"/>
      <c r="W20" s="7"/>
      <c r="X20" s="3">
        <f t="shared" si="6"/>
        <v>0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>
        <f t="shared" si="4"/>
        <v>0</v>
      </c>
      <c r="B21" s="11"/>
      <c r="C21" s="7"/>
      <c r="D21" s="7"/>
      <c r="E21" s="7"/>
      <c r="F21" s="7"/>
      <c r="G21" s="7"/>
      <c r="H21" s="7"/>
      <c r="I21" s="7"/>
      <c r="J21" s="7"/>
      <c r="K21" s="7"/>
      <c r="L21" s="3">
        <f t="shared" si="5"/>
        <v>0</v>
      </c>
      <c r="M21" s="7"/>
      <c r="N21" s="11"/>
      <c r="O21" s="7"/>
      <c r="P21" s="7"/>
      <c r="Q21" s="7"/>
      <c r="R21" s="7"/>
      <c r="S21" s="7"/>
      <c r="T21" s="7"/>
      <c r="U21" s="7"/>
      <c r="V21" s="7"/>
      <c r="W21" s="7"/>
      <c r="X21" s="3">
        <f t="shared" si="6"/>
        <v>0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>
        <f t="shared" si="4"/>
        <v>0</v>
      </c>
      <c r="B22" s="11"/>
      <c r="C22" s="7"/>
      <c r="D22" s="7"/>
      <c r="E22" s="7"/>
      <c r="F22" s="7"/>
      <c r="G22" s="7"/>
      <c r="H22" s="7"/>
      <c r="I22" s="7"/>
      <c r="J22" s="7"/>
      <c r="K22" s="7"/>
      <c r="L22" s="3">
        <f t="shared" si="5"/>
        <v>0</v>
      </c>
      <c r="M22" s="7"/>
      <c r="N22" s="11"/>
      <c r="O22" s="7"/>
      <c r="P22" s="7"/>
      <c r="Q22" s="7"/>
      <c r="R22" s="7"/>
      <c r="S22" s="7"/>
      <c r="T22" s="7"/>
      <c r="U22" s="7"/>
      <c r="V22" s="7"/>
      <c r="W22" s="7"/>
      <c r="X22" s="3">
        <f t="shared" si="6"/>
        <v>0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>
        <f t="shared" si="4"/>
        <v>0</v>
      </c>
      <c r="B23" s="11"/>
      <c r="C23" s="7"/>
      <c r="D23" s="7"/>
      <c r="E23" s="7"/>
      <c r="F23" s="7"/>
      <c r="G23" s="7"/>
      <c r="H23" s="7"/>
      <c r="I23" s="7"/>
      <c r="J23" s="7"/>
      <c r="K23" s="7"/>
      <c r="L23" s="3">
        <f t="shared" si="5"/>
        <v>0</v>
      </c>
      <c r="M23" s="7"/>
      <c r="N23" s="11"/>
      <c r="O23" s="7"/>
      <c r="P23" s="7"/>
      <c r="Q23" s="7"/>
      <c r="R23" s="7"/>
      <c r="S23" s="7"/>
      <c r="T23" s="7"/>
      <c r="U23" s="7"/>
      <c r="V23" s="7"/>
      <c r="W23" s="7"/>
      <c r="X23" s="3">
        <f t="shared" si="6"/>
        <v>0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>
        <f t="shared" si="4"/>
        <v>0</v>
      </c>
      <c r="B24" s="11"/>
      <c r="C24" s="7"/>
      <c r="D24" s="7"/>
      <c r="E24" s="7"/>
      <c r="F24" s="7"/>
      <c r="G24" s="7"/>
      <c r="H24" s="7"/>
      <c r="I24" s="7"/>
      <c r="J24" s="7"/>
      <c r="K24" s="7"/>
      <c r="L24" s="3">
        <f t="shared" si="5"/>
        <v>0</v>
      </c>
      <c r="M24" s="7"/>
      <c r="N24" s="11"/>
      <c r="O24" s="7"/>
      <c r="P24" s="7"/>
      <c r="Q24" s="7"/>
      <c r="R24" s="7"/>
      <c r="S24" s="7"/>
      <c r="T24" s="7"/>
      <c r="U24" s="7"/>
      <c r="V24" s="7"/>
      <c r="W24" s="7"/>
      <c r="X24" s="3">
        <f t="shared" si="6"/>
        <v>0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>
        <f>A11</f>
        <v>0</v>
      </c>
      <c r="B25" s="11"/>
      <c r="C25" s="7"/>
      <c r="D25" s="7"/>
      <c r="E25" s="7"/>
      <c r="F25" s="7"/>
      <c r="G25" s="7"/>
      <c r="H25" s="7"/>
      <c r="I25" s="7"/>
      <c r="J25" s="7"/>
      <c r="K25" s="7"/>
      <c r="L25" s="3">
        <f>(B25*2)+(C25*3)+E25</f>
        <v>0</v>
      </c>
      <c r="M25" s="7"/>
      <c r="N25" s="11"/>
      <c r="O25" s="7"/>
      <c r="P25" s="7"/>
      <c r="Q25" s="7"/>
      <c r="R25" s="7"/>
      <c r="S25" s="7"/>
      <c r="T25" s="7"/>
      <c r="U25" s="7"/>
      <c r="V25" s="7"/>
      <c r="W25" s="7"/>
      <c r="X25" s="3">
        <f>(N25*2)+(O25*3)+Q25</f>
        <v>0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/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17"/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L27" si="7">SUM(B17:B26)</f>
        <v>0</v>
      </c>
      <c r="C27" s="13">
        <f t="shared" si="7"/>
        <v>0</v>
      </c>
      <c r="D27" s="13">
        <f t="shared" si="7"/>
        <v>0</v>
      </c>
      <c r="E27" s="13">
        <f t="shared" si="7"/>
        <v>0</v>
      </c>
      <c r="F27" s="13">
        <f t="shared" si="7"/>
        <v>0</v>
      </c>
      <c r="G27" s="13">
        <f t="shared" si="7"/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44">
        <f t="shared" si="7"/>
        <v>0</v>
      </c>
      <c r="M27" s="7"/>
      <c r="N27" s="12">
        <f t="shared" ref="N27:X27" si="8">SUM(N17:N26)</f>
        <v>0</v>
      </c>
      <c r="O27" s="13">
        <f t="shared" si="8"/>
        <v>0</v>
      </c>
      <c r="P27" s="13">
        <f t="shared" si="8"/>
        <v>0</v>
      </c>
      <c r="Q27" s="13">
        <f t="shared" si="8"/>
        <v>0</v>
      </c>
      <c r="R27" s="13">
        <f t="shared" si="8"/>
        <v>0</v>
      </c>
      <c r="S27" s="13">
        <f t="shared" si="8"/>
        <v>0</v>
      </c>
      <c r="T27" s="13">
        <f t="shared" si="8"/>
        <v>0</v>
      </c>
      <c r="U27" s="13">
        <f t="shared" si="8"/>
        <v>0</v>
      </c>
      <c r="V27" s="13">
        <f t="shared" si="8"/>
        <v>0</v>
      </c>
      <c r="W27" s="13">
        <f t="shared" si="8"/>
        <v>0</v>
      </c>
      <c r="X27" s="44">
        <f t="shared" si="8"/>
        <v>0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 t="e">
        <f>+E27/D27</f>
        <v>#DIV/0!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 t="e">
        <f>+Q27/P27</f>
        <v>#DIV/0!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5.2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12.75" customHeight="1" thickBot="1" x14ac:dyDescent="0.25">
      <c r="A30" s="7"/>
      <c r="B30" s="6" t="s">
        <v>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85" t="s">
        <v>6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37" x14ac:dyDescent="0.2">
      <c r="A31" s="7" t="s">
        <v>0</v>
      </c>
      <c r="B31" s="8">
        <v>2</v>
      </c>
      <c r="C31" s="9">
        <v>3</v>
      </c>
      <c r="D31" s="9" t="s">
        <v>15</v>
      </c>
      <c r="E31" s="9" t="s">
        <v>16</v>
      </c>
      <c r="F31" s="9" t="s">
        <v>42</v>
      </c>
      <c r="G31" s="9" t="s">
        <v>43</v>
      </c>
      <c r="H31" s="9" t="s">
        <v>44</v>
      </c>
      <c r="I31" s="9" t="s">
        <v>45</v>
      </c>
      <c r="J31" s="9" t="s">
        <v>17</v>
      </c>
      <c r="K31" s="9" t="s">
        <v>18</v>
      </c>
      <c r="L31" s="37" t="s">
        <v>46</v>
      </c>
      <c r="M31" s="7"/>
      <c r="N31" s="8">
        <v>2</v>
      </c>
      <c r="O31" s="9">
        <v>3</v>
      </c>
      <c r="P31" s="9" t="s">
        <v>15</v>
      </c>
      <c r="Q31" s="9" t="s">
        <v>16</v>
      </c>
      <c r="R31" s="9" t="s">
        <v>42</v>
      </c>
      <c r="S31" s="9" t="s">
        <v>43</v>
      </c>
      <c r="T31" s="9" t="s">
        <v>44</v>
      </c>
      <c r="U31" s="9" t="s">
        <v>45</v>
      </c>
      <c r="V31" s="9" t="s">
        <v>17</v>
      </c>
      <c r="W31" s="9" t="s">
        <v>18</v>
      </c>
      <c r="X31" s="37" t="s">
        <v>46</v>
      </c>
    </row>
    <row r="32" spans="1:37" x14ac:dyDescent="0.2">
      <c r="A32" s="7">
        <f t="shared" ref="A32:A39" si="9">+A3</f>
        <v>0</v>
      </c>
      <c r="B32" s="11"/>
      <c r="C32" s="7"/>
      <c r="D32" s="7"/>
      <c r="E32" s="7"/>
      <c r="F32" s="7"/>
      <c r="G32" s="7"/>
      <c r="H32" s="7"/>
      <c r="I32" s="7"/>
      <c r="J32" s="7"/>
      <c r="K32" s="7"/>
      <c r="L32" s="38">
        <f t="shared" ref="L32:L39" si="10">(B32*2)+(C32*3)+E32</f>
        <v>0</v>
      </c>
      <c r="M32" s="7"/>
      <c r="N32" s="11"/>
      <c r="O32" s="7"/>
      <c r="P32" s="7"/>
      <c r="Q32" s="7"/>
      <c r="R32" s="7"/>
      <c r="S32" s="7"/>
      <c r="T32" s="7"/>
      <c r="U32" s="7"/>
      <c r="V32" s="7"/>
      <c r="W32" s="7"/>
      <c r="X32" s="38">
        <f t="shared" ref="X32:X39" si="11">(N32*2)+(O32*3)+Q32</f>
        <v>0</v>
      </c>
    </row>
    <row r="33" spans="1:24" x14ac:dyDescent="0.2">
      <c r="A33" s="7">
        <f t="shared" si="9"/>
        <v>0</v>
      </c>
      <c r="B33" s="11"/>
      <c r="C33" s="7"/>
      <c r="D33" s="7"/>
      <c r="E33" s="7"/>
      <c r="F33" s="7"/>
      <c r="G33" s="7"/>
      <c r="H33" s="7"/>
      <c r="I33" s="7"/>
      <c r="J33" s="7"/>
      <c r="K33" s="7"/>
      <c r="L33" s="3">
        <f t="shared" si="10"/>
        <v>0</v>
      </c>
      <c r="M33" s="7"/>
      <c r="N33" s="11"/>
      <c r="O33" s="7"/>
      <c r="P33" s="7"/>
      <c r="Q33" s="7"/>
      <c r="R33" s="7"/>
      <c r="S33" s="7"/>
      <c r="T33" s="7"/>
      <c r="U33" s="7"/>
      <c r="V33" s="7"/>
      <c r="W33" s="7"/>
      <c r="X33" s="3">
        <f t="shared" si="11"/>
        <v>0</v>
      </c>
    </row>
    <row r="34" spans="1:24" x14ac:dyDescent="0.2">
      <c r="A34" s="7">
        <f t="shared" si="9"/>
        <v>0</v>
      </c>
      <c r="B34" s="11"/>
      <c r="C34" s="7"/>
      <c r="D34" s="7"/>
      <c r="E34" s="7"/>
      <c r="F34" s="7"/>
      <c r="G34" s="7"/>
      <c r="H34" s="7"/>
      <c r="I34" s="7"/>
      <c r="J34" s="7"/>
      <c r="K34" s="7"/>
      <c r="L34" s="3">
        <f t="shared" si="10"/>
        <v>0</v>
      </c>
      <c r="M34" s="7"/>
      <c r="N34" s="11"/>
      <c r="O34" s="7"/>
      <c r="P34" s="7"/>
      <c r="Q34" s="7"/>
      <c r="R34" s="7"/>
      <c r="S34" s="7"/>
      <c r="T34" s="7"/>
      <c r="U34" s="7"/>
      <c r="V34" s="7"/>
      <c r="W34" s="7"/>
      <c r="X34" s="3">
        <f t="shared" si="11"/>
        <v>0</v>
      </c>
    </row>
    <row r="35" spans="1:24" x14ac:dyDescent="0.2">
      <c r="A35" s="7">
        <f t="shared" si="9"/>
        <v>0</v>
      </c>
      <c r="B35" s="11"/>
      <c r="C35" s="7"/>
      <c r="D35" s="7"/>
      <c r="E35" s="7"/>
      <c r="F35" s="7"/>
      <c r="G35" s="7"/>
      <c r="H35" s="7"/>
      <c r="I35" s="7"/>
      <c r="J35" s="7"/>
      <c r="K35" s="7"/>
      <c r="L35" s="3">
        <f t="shared" si="10"/>
        <v>0</v>
      </c>
      <c r="M35" s="7"/>
      <c r="N35" s="11"/>
      <c r="O35" s="7"/>
      <c r="P35" s="7"/>
      <c r="Q35" s="7"/>
      <c r="R35" s="7"/>
      <c r="S35" s="7"/>
      <c r="T35" s="7"/>
      <c r="U35" s="7"/>
      <c r="V35" s="7"/>
      <c r="W35" s="7"/>
      <c r="X35" s="3">
        <f t="shared" si="11"/>
        <v>0</v>
      </c>
    </row>
    <row r="36" spans="1:24" x14ac:dyDescent="0.2">
      <c r="A36" s="7">
        <f t="shared" si="9"/>
        <v>0</v>
      </c>
      <c r="B36" s="11"/>
      <c r="C36" s="7"/>
      <c r="D36" s="7"/>
      <c r="E36" s="7"/>
      <c r="F36" s="7"/>
      <c r="G36" s="7"/>
      <c r="H36" s="7"/>
      <c r="I36" s="7"/>
      <c r="J36" s="7"/>
      <c r="K36" s="7"/>
      <c r="L36" s="3">
        <f t="shared" si="10"/>
        <v>0</v>
      </c>
      <c r="M36" s="7"/>
      <c r="N36" s="11"/>
      <c r="O36" s="7"/>
      <c r="P36" s="7"/>
      <c r="Q36" s="7"/>
      <c r="R36" s="7"/>
      <c r="S36" s="7"/>
      <c r="T36" s="7"/>
      <c r="U36" s="7"/>
      <c r="V36" s="7"/>
      <c r="W36" s="7"/>
      <c r="X36" s="3">
        <f t="shared" si="11"/>
        <v>0</v>
      </c>
    </row>
    <row r="37" spans="1:24" x14ac:dyDescent="0.2">
      <c r="A37" s="7">
        <f t="shared" si="9"/>
        <v>0</v>
      </c>
      <c r="B37" s="11"/>
      <c r="C37" s="7"/>
      <c r="D37" s="7"/>
      <c r="E37" s="7"/>
      <c r="F37" s="7"/>
      <c r="G37" s="7"/>
      <c r="H37" s="7"/>
      <c r="I37" s="7"/>
      <c r="J37" s="7"/>
      <c r="K37" s="7"/>
      <c r="L37" s="3">
        <f t="shared" si="10"/>
        <v>0</v>
      </c>
      <c r="M37" s="7"/>
      <c r="N37" s="11"/>
      <c r="O37" s="7"/>
      <c r="P37" s="7"/>
      <c r="Q37" s="7"/>
      <c r="R37" s="7"/>
      <c r="S37" s="7"/>
      <c r="T37" s="7"/>
      <c r="U37" s="7"/>
      <c r="V37" s="7"/>
      <c r="W37" s="7"/>
      <c r="X37" s="3">
        <f t="shared" si="11"/>
        <v>0</v>
      </c>
    </row>
    <row r="38" spans="1:24" x14ac:dyDescent="0.2">
      <c r="A38" s="7">
        <f t="shared" si="9"/>
        <v>0</v>
      </c>
      <c r="B38" s="11"/>
      <c r="C38" s="7"/>
      <c r="D38" s="7"/>
      <c r="E38" s="7"/>
      <c r="F38" s="7"/>
      <c r="G38" s="7"/>
      <c r="H38" s="7"/>
      <c r="I38" s="7"/>
      <c r="J38" s="7"/>
      <c r="K38" s="7"/>
      <c r="L38" s="3">
        <f t="shared" si="10"/>
        <v>0</v>
      </c>
      <c r="M38" s="7"/>
      <c r="N38" s="11"/>
      <c r="O38" s="7"/>
      <c r="P38" s="7"/>
      <c r="Q38" s="7"/>
      <c r="R38" s="7"/>
      <c r="S38" s="7"/>
      <c r="T38" s="7"/>
      <c r="U38" s="7"/>
      <c r="V38" s="7"/>
      <c r="W38" s="7"/>
      <c r="X38" s="3">
        <f t="shared" si="11"/>
        <v>0</v>
      </c>
    </row>
    <row r="39" spans="1:24" x14ac:dyDescent="0.2">
      <c r="A39" s="7">
        <f t="shared" si="9"/>
        <v>0</v>
      </c>
      <c r="B39" s="11"/>
      <c r="C39" s="7"/>
      <c r="D39" s="7"/>
      <c r="E39" s="7"/>
      <c r="F39" s="7"/>
      <c r="G39" s="7"/>
      <c r="H39" s="7"/>
      <c r="I39" s="7"/>
      <c r="J39" s="7"/>
      <c r="K39" s="7"/>
      <c r="L39" s="3">
        <f t="shared" si="10"/>
        <v>0</v>
      </c>
      <c r="M39" s="7"/>
      <c r="N39" s="11"/>
      <c r="O39" s="7"/>
      <c r="P39" s="7"/>
      <c r="Q39" s="7"/>
      <c r="R39" s="7"/>
      <c r="S39" s="7"/>
      <c r="T39" s="7"/>
      <c r="U39" s="7"/>
      <c r="V39" s="7"/>
      <c r="W39" s="7"/>
      <c r="X39" s="3">
        <f t="shared" si="11"/>
        <v>0</v>
      </c>
    </row>
    <row r="40" spans="1:24" x14ac:dyDescent="0.2">
      <c r="A40" s="7">
        <f>A11</f>
        <v>0</v>
      </c>
      <c r="B40" s="11"/>
      <c r="C40" s="7"/>
      <c r="D40" s="7"/>
      <c r="E40" s="7"/>
      <c r="F40" s="7"/>
      <c r="G40" s="7"/>
      <c r="H40" s="7"/>
      <c r="I40" s="7"/>
      <c r="J40" s="7"/>
      <c r="K40" s="7"/>
      <c r="L40" s="3">
        <f>(B40*2)+(C40*3)+E40</f>
        <v>0</v>
      </c>
      <c r="M40" s="7"/>
      <c r="N40" s="11"/>
      <c r="O40" s="7"/>
      <c r="P40" s="7"/>
      <c r="Q40" s="7"/>
      <c r="R40" s="7"/>
      <c r="S40" s="7"/>
      <c r="T40" s="7"/>
      <c r="U40" s="7"/>
      <c r="V40" s="7"/>
      <c r="W40" s="7"/>
      <c r="X40" s="3">
        <f>(N40*2)+(O40*3)+Q40</f>
        <v>0</v>
      </c>
    </row>
    <row r="41" spans="1:24" x14ac:dyDescent="0.2">
      <c r="A41" s="7"/>
      <c r="B41" s="21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7"/>
      <c r="N41" s="21"/>
      <c r="O41" s="16"/>
      <c r="P41" s="16"/>
      <c r="Q41" s="16"/>
      <c r="R41" s="16"/>
      <c r="S41" s="16"/>
      <c r="T41" s="16"/>
      <c r="U41" s="16"/>
      <c r="V41" s="16"/>
      <c r="W41" s="16"/>
      <c r="X41" s="17"/>
    </row>
    <row r="42" spans="1:24" ht="13.5" thickBot="1" x14ac:dyDescent="0.25">
      <c r="A42" s="7" t="s">
        <v>19</v>
      </c>
      <c r="B42" s="12">
        <f t="shared" ref="B42:L42" si="12">SUM(B32:B41)</f>
        <v>0</v>
      </c>
      <c r="C42" s="13">
        <f t="shared" si="12"/>
        <v>0</v>
      </c>
      <c r="D42" s="13">
        <f t="shared" si="12"/>
        <v>0</v>
      </c>
      <c r="E42" s="13">
        <f t="shared" si="12"/>
        <v>0</v>
      </c>
      <c r="F42" s="13">
        <f t="shared" si="12"/>
        <v>0</v>
      </c>
      <c r="G42" s="13">
        <f t="shared" si="12"/>
        <v>0</v>
      </c>
      <c r="H42" s="13">
        <f t="shared" si="12"/>
        <v>0</v>
      </c>
      <c r="I42" s="13">
        <f t="shared" si="12"/>
        <v>0</v>
      </c>
      <c r="J42" s="13">
        <f t="shared" si="12"/>
        <v>0</v>
      </c>
      <c r="K42" s="13">
        <f t="shared" si="12"/>
        <v>0</v>
      </c>
      <c r="L42" s="43">
        <f t="shared" si="12"/>
        <v>0</v>
      </c>
      <c r="M42" s="7"/>
      <c r="N42" s="12">
        <f t="shared" ref="N42:X42" si="13">SUM(N32:N41)</f>
        <v>0</v>
      </c>
      <c r="O42" s="13">
        <f t="shared" si="13"/>
        <v>0</v>
      </c>
      <c r="P42" s="13">
        <f t="shared" si="13"/>
        <v>0</v>
      </c>
      <c r="Q42" s="13">
        <f t="shared" si="13"/>
        <v>0</v>
      </c>
      <c r="R42" s="13">
        <f t="shared" si="13"/>
        <v>0</v>
      </c>
      <c r="S42" s="13">
        <f t="shared" si="13"/>
        <v>0</v>
      </c>
      <c r="T42" s="13">
        <f t="shared" si="13"/>
        <v>0</v>
      </c>
      <c r="U42" s="13">
        <f t="shared" si="13"/>
        <v>0</v>
      </c>
      <c r="V42" s="13">
        <f t="shared" si="13"/>
        <v>0</v>
      </c>
      <c r="W42" s="13">
        <f t="shared" si="13"/>
        <v>0</v>
      </c>
      <c r="X42" s="44">
        <f t="shared" si="13"/>
        <v>0</v>
      </c>
    </row>
    <row r="43" spans="1:24" x14ac:dyDescent="0.2">
      <c r="A43" s="7"/>
      <c r="B43" s="7"/>
      <c r="C43" s="7"/>
      <c r="D43" s="7"/>
      <c r="E43" s="14" t="e">
        <f>+E42/D42</f>
        <v>#DIV/0!</v>
      </c>
      <c r="F43" s="14"/>
      <c r="G43" s="14"/>
      <c r="H43" s="14"/>
      <c r="I43" s="14"/>
      <c r="J43" s="7"/>
      <c r="K43" s="7"/>
      <c r="L43" s="7"/>
      <c r="N43" s="7"/>
      <c r="O43" s="7"/>
      <c r="P43" s="7"/>
      <c r="Q43" s="14" t="e">
        <f>+Q42/P42</f>
        <v>#DIV/0!</v>
      </c>
      <c r="R43" s="14"/>
      <c r="S43" s="14"/>
      <c r="T43" s="14"/>
      <c r="U43" s="14"/>
      <c r="V43" s="7"/>
      <c r="W43" s="7"/>
    </row>
    <row r="44" spans="1:24" ht="6.75" customHeight="1" x14ac:dyDescent="0.2">
      <c r="M44" s="6"/>
    </row>
    <row r="45" spans="1:24" ht="12.75" customHeight="1" thickBot="1" x14ac:dyDescent="0.25">
      <c r="B45" s="15" t="s">
        <v>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85" t="s">
        <v>8</v>
      </c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x14ac:dyDescent="0.2">
      <c r="A46" s="7" t="s">
        <v>0</v>
      </c>
      <c r="B46" s="8">
        <v>2</v>
      </c>
      <c r="C46" s="9">
        <v>3</v>
      </c>
      <c r="D46" s="9" t="s">
        <v>15</v>
      </c>
      <c r="E46" s="9" t="s">
        <v>16</v>
      </c>
      <c r="F46" s="9" t="s">
        <v>42</v>
      </c>
      <c r="G46" s="9" t="s">
        <v>43</v>
      </c>
      <c r="H46" s="9" t="s">
        <v>44</v>
      </c>
      <c r="I46" s="9" t="s">
        <v>45</v>
      </c>
      <c r="J46" s="9" t="s">
        <v>17</v>
      </c>
      <c r="K46" s="9" t="s">
        <v>18</v>
      </c>
      <c r="L46" s="37" t="s">
        <v>46</v>
      </c>
      <c r="M46" s="7"/>
      <c r="N46" s="8">
        <v>2</v>
      </c>
      <c r="O46" s="9">
        <v>3</v>
      </c>
      <c r="P46" s="9" t="s">
        <v>15</v>
      </c>
      <c r="Q46" s="9" t="s">
        <v>16</v>
      </c>
      <c r="R46" s="9" t="s">
        <v>42</v>
      </c>
      <c r="S46" s="9" t="s">
        <v>43</v>
      </c>
      <c r="T46" s="9" t="s">
        <v>44</v>
      </c>
      <c r="U46" s="9" t="s">
        <v>45</v>
      </c>
      <c r="V46" s="9" t="s">
        <v>17</v>
      </c>
      <c r="W46" s="9" t="s">
        <v>18</v>
      </c>
      <c r="X46" s="37" t="s">
        <v>46</v>
      </c>
    </row>
    <row r="47" spans="1:24" x14ac:dyDescent="0.2">
      <c r="A47" s="7">
        <f t="shared" ref="A47:A54" si="14">+A3</f>
        <v>0</v>
      </c>
      <c r="B47" s="11"/>
      <c r="C47" s="7"/>
      <c r="D47" s="7"/>
      <c r="E47" s="7"/>
      <c r="F47" s="7"/>
      <c r="G47" s="7"/>
      <c r="H47" s="7"/>
      <c r="I47" s="7"/>
      <c r="J47" s="7"/>
      <c r="K47" s="7"/>
      <c r="L47" s="38">
        <f t="shared" ref="L47:L54" si="15">(B47*2)+(C47*3)+E47</f>
        <v>0</v>
      </c>
      <c r="M47" s="7"/>
      <c r="N47" s="11"/>
      <c r="O47" s="7"/>
      <c r="P47" s="7"/>
      <c r="Q47" s="7"/>
      <c r="R47" s="7"/>
      <c r="S47" s="7"/>
      <c r="T47" s="7"/>
      <c r="U47" s="7"/>
      <c r="V47" s="7"/>
      <c r="W47" s="7"/>
      <c r="X47" s="38">
        <f t="shared" ref="X47:X54" si="16">(N47*2)+(O47*3)+Q47</f>
        <v>0</v>
      </c>
    </row>
    <row r="48" spans="1:24" x14ac:dyDescent="0.2">
      <c r="A48" s="7">
        <f t="shared" si="14"/>
        <v>0</v>
      </c>
      <c r="B48" s="11"/>
      <c r="C48" s="7"/>
      <c r="D48" s="7"/>
      <c r="E48" s="7"/>
      <c r="F48" s="7"/>
      <c r="G48" s="7"/>
      <c r="H48" s="7"/>
      <c r="I48" s="7"/>
      <c r="J48" s="7"/>
      <c r="K48" s="7"/>
      <c r="L48" s="3">
        <f t="shared" si="15"/>
        <v>0</v>
      </c>
      <c r="M48" s="7"/>
      <c r="N48" s="11"/>
      <c r="O48" s="7"/>
      <c r="P48" s="7"/>
      <c r="Q48" s="7"/>
      <c r="R48" s="7"/>
      <c r="S48" s="7"/>
      <c r="T48" s="7"/>
      <c r="U48" s="7"/>
      <c r="V48" s="7"/>
      <c r="W48" s="7"/>
      <c r="X48" s="3">
        <f t="shared" si="16"/>
        <v>0</v>
      </c>
    </row>
    <row r="49" spans="1:26" x14ac:dyDescent="0.2">
      <c r="A49" s="7">
        <f t="shared" si="14"/>
        <v>0</v>
      </c>
      <c r="B49" s="11"/>
      <c r="C49" s="7"/>
      <c r="D49" s="7"/>
      <c r="E49" s="7"/>
      <c r="F49" s="7"/>
      <c r="G49" s="7"/>
      <c r="H49" s="7"/>
      <c r="I49" s="7"/>
      <c r="J49" s="7"/>
      <c r="K49" s="7"/>
      <c r="L49" s="3">
        <f t="shared" si="15"/>
        <v>0</v>
      </c>
      <c r="M49" s="7"/>
      <c r="N49" s="11"/>
      <c r="O49" s="7"/>
      <c r="P49" s="7"/>
      <c r="Q49" s="7"/>
      <c r="R49" s="7"/>
      <c r="S49" s="7"/>
      <c r="T49" s="7"/>
      <c r="U49" s="7"/>
      <c r="V49" s="7"/>
      <c r="W49" s="7"/>
      <c r="X49" s="3">
        <f t="shared" si="16"/>
        <v>0</v>
      </c>
    </row>
    <row r="50" spans="1:26" x14ac:dyDescent="0.2">
      <c r="A50" s="7">
        <f t="shared" si="14"/>
        <v>0</v>
      </c>
      <c r="B50" s="11"/>
      <c r="C50" s="7"/>
      <c r="D50" s="7"/>
      <c r="E50" s="7"/>
      <c r="F50" s="7"/>
      <c r="G50" s="7"/>
      <c r="H50" s="7"/>
      <c r="I50" s="7"/>
      <c r="J50" s="7"/>
      <c r="K50" s="7"/>
      <c r="L50" s="3">
        <f t="shared" si="15"/>
        <v>0</v>
      </c>
      <c r="M50" s="7"/>
      <c r="N50" s="11"/>
      <c r="O50" s="7"/>
      <c r="P50" s="7"/>
      <c r="Q50" s="7"/>
      <c r="R50" s="7"/>
      <c r="S50" s="7"/>
      <c r="T50" s="7"/>
      <c r="U50" s="7"/>
      <c r="V50" s="7"/>
      <c r="W50" s="7"/>
      <c r="X50" s="3">
        <f t="shared" si="16"/>
        <v>0</v>
      </c>
    </row>
    <row r="51" spans="1:26" x14ac:dyDescent="0.2">
      <c r="A51" s="7">
        <f t="shared" si="14"/>
        <v>0</v>
      </c>
      <c r="B51" s="11"/>
      <c r="C51" s="7"/>
      <c r="D51" s="7"/>
      <c r="E51" s="7"/>
      <c r="F51" s="7"/>
      <c r="G51" s="7"/>
      <c r="H51" s="7"/>
      <c r="I51" s="7"/>
      <c r="J51" s="7"/>
      <c r="K51" s="7"/>
      <c r="L51" s="3">
        <f t="shared" si="15"/>
        <v>0</v>
      </c>
      <c r="M51" s="7"/>
      <c r="N51" s="11"/>
      <c r="O51" s="7"/>
      <c r="P51" s="7"/>
      <c r="Q51" s="7"/>
      <c r="R51" s="7"/>
      <c r="S51" s="7"/>
      <c r="T51" s="7"/>
      <c r="U51" s="7"/>
      <c r="V51" s="7"/>
      <c r="W51" s="7"/>
      <c r="X51" s="3">
        <f t="shared" si="16"/>
        <v>0</v>
      </c>
    </row>
    <row r="52" spans="1:26" x14ac:dyDescent="0.2">
      <c r="A52" s="7">
        <f t="shared" si="14"/>
        <v>0</v>
      </c>
      <c r="B52" s="11"/>
      <c r="C52" s="7"/>
      <c r="D52" s="7"/>
      <c r="E52" s="7"/>
      <c r="F52" s="7"/>
      <c r="G52" s="7"/>
      <c r="H52" s="7"/>
      <c r="I52" s="7"/>
      <c r="J52" s="7"/>
      <c r="K52" s="7"/>
      <c r="L52" s="3">
        <f t="shared" si="15"/>
        <v>0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/>
      <c r="X52" s="3">
        <f t="shared" si="16"/>
        <v>0</v>
      </c>
    </row>
    <row r="53" spans="1:26" x14ac:dyDescent="0.2">
      <c r="A53" s="7">
        <f t="shared" si="14"/>
        <v>0</v>
      </c>
      <c r="B53" s="11"/>
      <c r="C53" s="7"/>
      <c r="D53" s="7"/>
      <c r="E53" s="7"/>
      <c r="F53" s="7"/>
      <c r="G53" s="7"/>
      <c r="H53" s="7"/>
      <c r="I53" s="7"/>
      <c r="J53" s="7"/>
      <c r="K53" s="7"/>
      <c r="L53" s="3">
        <f t="shared" si="15"/>
        <v>0</v>
      </c>
      <c r="M53" s="7"/>
      <c r="N53" s="11"/>
      <c r="O53" s="7"/>
      <c r="P53" s="7"/>
      <c r="Q53" s="7"/>
      <c r="R53" s="7"/>
      <c r="S53" s="7"/>
      <c r="T53" s="7"/>
      <c r="U53" s="7"/>
      <c r="V53" s="7"/>
      <c r="W53" s="7"/>
      <c r="X53" s="3">
        <f t="shared" si="16"/>
        <v>0</v>
      </c>
    </row>
    <row r="54" spans="1:26" x14ac:dyDescent="0.2">
      <c r="A54" s="7">
        <f t="shared" si="14"/>
        <v>0</v>
      </c>
      <c r="B54" s="11"/>
      <c r="C54" s="7"/>
      <c r="D54" s="7"/>
      <c r="E54" s="7"/>
      <c r="F54" s="7"/>
      <c r="G54" s="7"/>
      <c r="H54" s="7"/>
      <c r="I54" s="7"/>
      <c r="J54" s="7"/>
      <c r="K54" s="7"/>
      <c r="L54" s="3">
        <f t="shared" si="15"/>
        <v>0</v>
      </c>
      <c r="M54" s="7"/>
      <c r="N54" s="11"/>
      <c r="O54" s="7"/>
      <c r="P54" s="7"/>
      <c r="Q54" s="7"/>
      <c r="R54" s="7"/>
      <c r="S54" s="7"/>
      <c r="T54" s="7"/>
      <c r="U54" s="7"/>
      <c r="V54" s="7"/>
      <c r="W54" s="7"/>
      <c r="X54" s="3">
        <f t="shared" si="16"/>
        <v>0</v>
      </c>
    </row>
    <row r="55" spans="1:26" x14ac:dyDescent="0.2">
      <c r="A55" s="7">
        <f>A11</f>
        <v>0</v>
      </c>
      <c r="B55" s="11"/>
      <c r="C55" s="7"/>
      <c r="D55" s="7"/>
      <c r="E55" s="7"/>
      <c r="F55" s="7"/>
      <c r="G55" s="7"/>
      <c r="H55" s="7"/>
      <c r="I55" s="7"/>
      <c r="J55" s="7"/>
      <c r="K55" s="7"/>
      <c r="L55" s="3">
        <f>(B55*2)+(C55*3)+E55</f>
        <v>0</v>
      </c>
      <c r="M55" s="7"/>
      <c r="N55" s="11"/>
      <c r="O55" s="7"/>
      <c r="P55" s="7"/>
      <c r="Q55" s="7"/>
      <c r="R55" s="7"/>
      <c r="S55" s="7"/>
      <c r="T55" s="7"/>
      <c r="U55" s="7"/>
      <c r="V55" s="7"/>
      <c r="W55" s="7"/>
      <c r="X55" s="3">
        <f>(N55*2)+(O55*3)+Q55</f>
        <v>0</v>
      </c>
    </row>
    <row r="56" spans="1:26" x14ac:dyDescent="0.2">
      <c r="A56" s="7"/>
      <c r="B56" s="21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7"/>
      <c r="N56" s="21"/>
      <c r="O56" s="16"/>
      <c r="P56" s="16"/>
      <c r="Q56" s="16"/>
      <c r="R56" s="16"/>
      <c r="S56" s="16"/>
      <c r="T56" s="16"/>
      <c r="U56" s="16"/>
      <c r="V56" s="16"/>
      <c r="W56" s="16"/>
      <c r="X56" s="17"/>
    </row>
    <row r="57" spans="1:26" ht="13.5" thickBot="1" x14ac:dyDescent="0.25">
      <c r="A57" s="7" t="s">
        <v>19</v>
      </c>
      <c r="B57" s="12">
        <f t="shared" ref="B57:L57" si="17">SUM(B47:B56)</f>
        <v>0</v>
      </c>
      <c r="C57" s="13">
        <f t="shared" si="17"/>
        <v>0</v>
      </c>
      <c r="D57" s="13">
        <f t="shared" si="17"/>
        <v>0</v>
      </c>
      <c r="E57" s="13">
        <f t="shared" si="17"/>
        <v>0</v>
      </c>
      <c r="F57" s="13">
        <f t="shared" si="17"/>
        <v>0</v>
      </c>
      <c r="G57" s="13">
        <f t="shared" si="17"/>
        <v>0</v>
      </c>
      <c r="H57" s="13">
        <f t="shared" si="17"/>
        <v>0</v>
      </c>
      <c r="I57" s="13">
        <f t="shared" si="17"/>
        <v>0</v>
      </c>
      <c r="J57" s="13">
        <f t="shared" si="17"/>
        <v>0</v>
      </c>
      <c r="K57" s="13">
        <f t="shared" si="17"/>
        <v>0</v>
      </c>
      <c r="L57" s="44">
        <f t="shared" si="17"/>
        <v>0</v>
      </c>
      <c r="M57" s="7"/>
      <c r="N57" s="12">
        <f t="shared" ref="N57:X57" si="18">SUM(N47:N56)</f>
        <v>0</v>
      </c>
      <c r="O57" s="13">
        <f t="shared" si="18"/>
        <v>0</v>
      </c>
      <c r="P57" s="13">
        <f t="shared" si="18"/>
        <v>0</v>
      </c>
      <c r="Q57" s="13">
        <f t="shared" si="18"/>
        <v>0</v>
      </c>
      <c r="R57" s="13">
        <f t="shared" si="18"/>
        <v>0</v>
      </c>
      <c r="S57" s="13">
        <f t="shared" si="18"/>
        <v>0</v>
      </c>
      <c r="T57" s="13">
        <f t="shared" si="18"/>
        <v>0</v>
      </c>
      <c r="U57" s="13">
        <f t="shared" si="18"/>
        <v>0</v>
      </c>
      <c r="V57" s="13">
        <f t="shared" si="18"/>
        <v>0</v>
      </c>
      <c r="W57" s="13">
        <f t="shared" si="18"/>
        <v>0</v>
      </c>
      <c r="X57" s="44">
        <f t="shared" si="18"/>
        <v>0</v>
      </c>
    </row>
    <row r="58" spans="1:26" x14ac:dyDescent="0.2">
      <c r="A58" s="7"/>
      <c r="B58" s="7"/>
      <c r="C58" s="7"/>
      <c r="D58" s="7"/>
      <c r="E58" s="14" t="e">
        <f>+E57/D57</f>
        <v>#DIV/0!</v>
      </c>
      <c r="F58" s="14"/>
      <c r="G58" s="14"/>
      <c r="H58" s="14"/>
      <c r="I58" s="14"/>
      <c r="J58" s="7"/>
      <c r="K58" s="7"/>
      <c r="L58" s="7"/>
      <c r="N58" s="7"/>
      <c r="O58" s="7"/>
      <c r="P58" s="7"/>
      <c r="Q58" s="14" t="e">
        <f>+Q57/P57</f>
        <v>#DIV/0!</v>
      </c>
      <c r="R58" s="14"/>
      <c r="S58" s="14"/>
      <c r="T58" s="14"/>
      <c r="U58" s="14"/>
      <c r="V58" s="7"/>
      <c r="W58" s="7"/>
    </row>
    <row r="59" spans="1:26" ht="6" customHeight="1" x14ac:dyDescent="0.2">
      <c r="M59" s="6"/>
    </row>
    <row r="60" spans="1:26" ht="12.75" customHeight="1" thickBot="1" x14ac:dyDescent="0.25">
      <c r="B60" s="6" t="s">
        <v>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85" t="s">
        <v>10</v>
      </c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6"/>
      <c r="Z60" s="6"/>
    </row>
    <row r="61" spans="1:26" x14ac:dyDescent="0.2">
      <c r="A61" s="7" t="s">
        <v>0</v>
      </c>
      <c r="B61" s="8">
        <v>2</v>
      </c>
      <c r="C61" s="9">
        <v>3</v>
      </c>
      <c r="D61" s="9" t="s">
        <v>15</v>
      </c>
      <c r="E61" s="9" t="s">
        <v>16</v>
      </c>
      <c r="F61" s="9" t="s">
        <v>42</v>
      </c>
      <c r="G61" s="9" t="s">
        <v>43</v>
      </c>
      <c r="H61" s="9" t="s">
        <v>44</v>
      </c>
      <c r="I61" s="9" t="s">
        <v>45</v>
      </c>
      <c r="J61" s="9" t="s">
        <v>17</v>
      </c>
      <c r="K61" s="9" t="s">
        <v>18</v>
      </c>
      <c r="L61" s="37" t="s">
        <v>46</v>
      </c>
      <c r="M61" s="7"/>
      <c r="N61" s="8">
        <v>2</v>
      </c>
      <c r="O61" s="9">
        <v>3</v>
      </c>
      <c r="P61" s="9" t="s">
        <v>15</v>
      </c>
      <c r="Q61" s="9" t="s">
        <v>16</v>
      </c>
      <c r="R61" s="9" t="s">
        <v>42</v>
      </c>
      <c r="S61" s="9" t="s">
        <v>43</v>
      </c>
      <c r="T61" s="9" t="s">
        <v>44</v>
      </c>
      <c r="U61" s="9" t="s">
        <v>45</v>
      </c>
      <c r="V61" s="9" t="s">
        <v>17</v>
      </c>
      <c r="W61" s="9" t="s">
        <v>18</v>
      </c>
      <c r="X61" s="37" t="s">
        <v>46</v>
      </c>
    </row>
    <row r="62" spans="1:26" x14ac:dyDescent="0.2">
      <c r="A62" s="7">
        <f t="shared" ref="A62:A69" si="19">+A3</f>
        <v>0</v>
      </c>
      <c r="B62" s="11"/>
      <c r="C62" s="7"/>
      <c r="D62" s="7"/>
      <c r="E62" s="7"/>
      <c r="F62" s="7"/>
      <c r="G62" s="7"/>
      <c r="H62" s="7"/>
      <c r="I62" s="7"/>
      <c r="J62" s="7"/>
      <c r="K62" s="7"/>
      <c r="L62" s="38">
        <f t="shared" ref="L62:L69" si="20">(B62*2)+(C62*3)+E62</f>
        <v>0</v>
      </c>
      <c r="M62" s="7"/>
      <c r="N62" s="11"/>
      <c r="O62" s="7"/>
      <c r="P62" s="7"/>
      <c r="Q62" s="7"/>
      <c r="R62" s="7"/>
      <c r="S62" s="7"/>
      <c r="T62" s="7"/>
      <c r="U62" s="7"/>
      <c r="V62" s="7"/>
      <c r="W62" s="7"/>
      <c r="X62" s="38">
        <f t="shared" ref="X62:X69" si="21">(N62*2)+(O62*3)+Q62</f>
        <v>0</v>
      </c>
    </row>
    <row r="63" spans="1:26" x14ac:dyDescent="0.2">
      <c r="A63" s="7">
        <f t="shared" si="19"/>
        <v>0</v>
      </c>
      <c r="B63" s="11"/>
      <c r="C63" s="7"/>
      <c r="D63" s="7"/>
      <c r="E63" s="7"/>
      <c r="F63" s="7"/>
      <c r="G63" s="7"/>
      <c r="H63" s="7"/>
      <c r="I63" s="7"/>
      <c r="J63" s="7"/>
      <c r="K63" s="7"/>
      <c r="L63" s="3">
        <f t="shared" si="20"/>
        <v>0</v>
      </c>
      <c r="M63" s="7"/>
      <c r="N63" s="11"/>
      <c r="O63" s="7"/>
      <c r="P63" s="7"/>
      <c r="Q63" s="7"/>
      <c r="R63" s="7"/>
      <c r="S63" s="7"/>
      <c r="T63" s="7"/>
      <c r="U63" s="7"/>
      <c r="V63" s="7"/>
      <c r="W63" s="7"/>
      <c r="X63" s="3">
        <f t="shared" si="21"/>
        <v>0</v>
      </c>
    </row>
    <row r="64" spans="1:26" x14ac:dyDescent="0.2">
      <c r="A64" s="7">
        <f t="shared" si="19"/>
        <v>0</v>
      </c>
      <c r="B64" s="11"/>
      <c r="C64" s="7"/>
      <c r="D64" s="7"/>
      <c r="E64" s="7"/>
      <c r="F64" s="7"/>
      <c r="G64" s="7"/>
      <c r="H64" s="7"/>
      <c r="I64" s="7"/>
      <c r="J64" s="7"/>
      <c r="K64" s="7"/>
      <c r="L64" s="3">
        <f t="shared" si="20"/>
        <v>0</v>
      </c>
      <c r="M64" s="7"/>
      <c r="N64" s="11"/>
      <c r="O64" s="7"/>
      <c r="P64" s="7"/>
      <c r="Q64" s="7"/>
      <c r="R64" s="7"/>
      <c r="S64" s="7"/>
      <c r="T64" s="7"/>
      <c r="U64" s="7"/>
      <c r="V64" s="7"/>
      <c r="W64" s="7"/>
      <c r="X64" s="3">
        <f t="shared" si="21"/>
        <v>0</v>
      </c>
    </row>
    <row r="65" spans="1:26" x14ac:dyDescent="0.2">
      <c r="A65" s="7">
        <f t="shared" si="19"/>
        <v>0</v>
      </c>
      <c r="B65" s="11"/>
      <c r="C65" s="7"/>
      <c r="D65" s="7"/>
      <c r="E65" s="7"/>
      <c r="F65" s="7"/>
      <c r="G65" s="7"/>
      <c r="H65" s="7"/>
      <c r="I65" s="7"/>
      <c r="J65" s="7"/>
      <c r="K65" s="7"/>
      <c r="L65" s="3">
        <f t="shared" si="20"/>
        <v>0</v>
      </c>
      <c r="M65" s="7"/>
      <c r="N65" s="11"/>
      <c r="O65" s="7"/>
      <c r="P65" s="7"/>
      <c r="Q65" s="7"/>
      <c r="R65" s="7"/>
      <c r="S65" s="7"/>
      <c r="T65" s="7"/>
      <c r="U65" s="7"/>
      <c r="V65" s="7"/>
      <c r="W65" s="7"/>
      <c r="X65" s="3">
        <f t="shared" si="21"/>
        <v>0</v>
      </c>
    </row>
    <row r="66" spans="1:26" x14ac:dyDescent="0.2">
      <c r="A66" s="7">
        <f t="shared" si="19"/>
        <v>0</v>
      </c>
      <c r="B66" s="11"/>
      <c r="C66" s="7"/>
      <c r="D66" s="7"/>
      <c r="E66" s="7"/>
      <c r="F66" s="7"/>
      <c r="G66" s="7"/>
      <c r="H66" s="7"/>
      <c r="I66" s="7"/>
      <c r="J66" s="7"/>
      <c r="K66" s="7"/>
      <c r="L66" s="3">
        <f t="shared" si="20"/>
        <v>0</v>
      </c>
      <c r="M66" s="7"/>
      <c r="N66" s="11"/>
      <c r="O66" s="7"/>
      <c r="P66" s="7"/>
      <c r="Q66" s="7"/>
      <c r="R66" s="7"/>
      <c r="S66" s="7"/>
      <c r="T66" s="7"/>
      <c r="U66" s="7"/>
      <c r="V66" s="7"/>
      <c r="W66" s="7"/>
      <c r="X66" s="3">
        <f t="shared" si="21"/>
        <v>0</v>
      </c>
    </row>
    <row r="67" spans="1:26" x14ac:dyDescent="0.2">
      <c r="A67" s="7">
        <f t="shared" si="19"/>
        <v>0</v>
      </c>
      <c r="B67" s="11"/>
      <c r="C67" s="7"/>
      <c r="D67" s="7"/>
      <c r="E67" s="7"/>
      <c r="F67" s="7"/>
      <c r="G67" s="7"/>
      <c r="H67" s="7"/>
      <c r="I67" s="7"/>
      <c r="J67" s="7"/>
      <c r="K67" s="7"/>
      <c r="L67" s="3">
        <f t="shared" si="20"/>
        <v>0</v>
      </c>
      <c r="M67" s="7"/>
      <c r="N67" s="11"/>
      <c r="O67" s="7"/>
      <c r="P67" s="7"/>
      <c r="Q67" s="7"/>
      <c r="R67" s="7"/>
      <c r="S67" s="7"/>
      <c r="T67" s="7"/>
      <c r="U67" s="7"/>
      <c r="V67" s="7"/>
      <c r="W67" s="7"/>
      <c r="X67" s="3">
        <f t="shared" si="21"/>
        <v>0</v>
      </c>
    </row>
    <row r="68" spans="1:26" x14ac:dyDescent="0.2">
      <c r="A68" s="7">
        <f t="shared" si="19"/>
        <v>0</v>
      </c>
      <c r="B68" s="11"/>
      <c r="C68" s="7"/>
      <c r="D68" s="7"/>
      <c r="E68" s="7"/>
      <c r="F68" s="7"/>
      <c r="G68" s="7"/>
      <c r="H68" s="7"/>
      <c r="I68" s="7"/>
      <c r="J68" s="7"/>
      <c r="K68" s="7"/>
      <c r="L68" s="3">
        <f t="shared" si="20"/>
        <v>0</v>
      </c>
      <c r="M68" s="7"/>
      <c r="N68" s="11"/>
      <c r="O68" s="7"/>
      <c r="P68" s="7"/>
      <c r="Q68" s="7"/>
      <c r="R68" s="7"/>
      <c r="S68" s="7"/>
      <c r="T68" s="7"/>
      <c r="U68" s="7"/>
      <c r="V68" s="7"/>
      <c r="W68" s="7"/>
      <c r="X68" s="3">
        <f t="shared" si="21"/>
        <v>0</v>
      </c>
    </row>
    <row r="69" spans="1:26" x14ac:dyDescent="0.2">
      <c r="A69" s="7">
        <f t="shared" si="19"/>
        <v>0</v>
      </c>
      <c r="B69" s="11"/>
      <c r="C69" s="7"/>
      <c r="D69" s="7"/>
      <c r="E69" s="7"/>
      <c r="F69" s="7"/>
      <c r="G69" s="7"/>
      <c r="H69" s="7"/>
      <c r="I69" s="7"/>
      <c r="J69" s="7"/>
      <c r="K69" s="7"/>
      <c r="L69" s="3">
        <f t="shared" si="20"/>
        <v>0</v>
      </c>
      <c r="M69" s="7"/>
      <c r="N69" s="11"/>
      <c r="O69" s="7"/>
      <c r="P69" s="7"/>
      <c r="Q69" s="7"/>
      <c r="R69" s="7"/>
      <c r="S69" s="7"/>
      <c r="T69" s="7"/>
      <c r="U69" s="7"/>
      <c r="V69" s="7"/>
      <c r="W69" s="7"/>
      <c r="X69" s="3">
        <f t="shared" si="21"/>
        <v>0</v>
      </c>
    </row>
    <row r="70" spans="1:26" x14ac:dyDescent="0.2">
      <c r="A70" s="7">
        <f>A11</f>
        <v>0</v>
      </c>
      <c r="B70" s="11"/>
      <c r="C70" s="7"/>
      <c r="D70" s="7"/>
      <c r="E70" s="7"/>
      <c r="F70" s="7"/>
      <c r="G70" s="7"/>
      <c r="H70" s="7"/>
      <c r="I70" s="7"/>
      <c r="J70" s="7"/>
      <c r="K70" s="7"/>
      <c r="L70" s="3">
        <f>(B70*2)+(C70*3)+E70</f>
        <v>0</v>
      </c>
      <c r="M70" s="7"/>
      <c r="N70" s="11"/>
      <c r="O70" s="7"/>
      <c r="P70" s="7"/>
      <c r="Q70" s="7"/>
      <c r="R70" s="7"/>
      <c r="S70" s="7"/>
      <c r="T70" s="7"/>
      <c r="U70" s="7"/>
      <c r="V70" s="7"/>
      <c r="W70" s="7"/>
      <c r="X70" s="3"/>
    </row>
    <row r="71" spans="1:26" x14ac:dyDescent="0.2">
      <c r="A71" s="7"/>
      <c r="B71" s="21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7"/>
      <c r="N71" s="21"/>
      <c r="O71" s="16"/>
      <c r="P71" s="16"/>
      <c r="Q71" s="16"/>
      <c r="R71" s="16"/>
      <c r="S71" s="16"/>
      <c r="T71" s="16"/>
      <c r="U71" s="16"/>
      <c r="V71" s="16"/>
      <c r="W71" s="16"/>
      <c r="X71" s="17"/>
    </row>
    <row r="72" spans="1:26" ht="13.5" thickBot="1" x14ac:dyDescent="0.25">
      <c r="A72" s="7" t="s">
        <v>19</v>
      </c>
      <c r="B72" s="12">
        <f t="shared" ref="B72:L72" si="22">SUM(B62:B71)</f>
        <v>0</v>
      </c>
      <c r="C72" s="13">
        <f t="shared" si="22"/>
        <v>0</v>
      </c>
      <c r="D72" s="13">
        <f t="shared" si="22"/>
        <v>0</v>
      </c>
      <c r="E72" s="13">
        <f t="shared" si="22"/>
        <v>0</v>
      </c>
      <c r="F72" s="13">
        <f t="shared" si="22"/>
        <v>0</v>
      </c>
      <c r="G72" s="13">
        <f t="shared" si="22"/>
        <v>0</v>
      </c>
      <c r="H72" s="13">
        <f t="shared" si="22"/>
        <v>0</v>
      </c>
      <c r="I72" s="13">
        <f t="shared" si="22"/>
        <v>0</v>
      </c>
      <c r="J72" s="13">
        <f t="shared" si="22"/>
        <v>0</v>
      </c>
      <c r="K72" s="13">
        <f t="shared" si="22"/>
        <v>0</v>
      </c>
      <c r="L72" s="44">
        <f t="shared" si="22"/>
        <v>0</v>
      </c>
      <c r="M72" s="7"/>
      <c r="N72" s="12">
        <f t="shared" ref="N72:X72" si="23">SUM(N62:N71)</f>
        <v>0</v>
      </c>
      <c r="O72" s="13">
        <f t="shared" si="23"/>
        <v>0</v>
      </c>
      <c r="P72" s="13">
        <f t="shared" si="23"/>
        <v>0</v>
      </c>
      <c r="Q72" s="13">
        <f t="shared" si="23"/>
        <v>0</v>
      </c>
      <c r="R72" s="13">
        <f t="shared" si="23"/>
        <v>0</v>
      </c>
      <c r="S72" s="13">
        <f t="shared" si="23"/>
        <v>0</v>
      </c>
      <c r="T72" s="13">
        <f t="shared" si="23"/>
        <v>0</v>
      </c>
      <c r="U72" s="13">
        <f t="shared" si="23"/>
        <v>0</v>
      </c>
      <c r="V72" s="13">
        <f t="shared" si="23"/>
        <v>0</v>
      </c>
      <c r="W72" s="13">
        <f t="shared" si="23"/>
        <v>0</v>
      </c>
      <c r="X72" s="44">
        <f t="shared" si="23"/>
        <v>0</v>
      </c>
      <c r="Y72" s="7"/>
      <c r="Z72" s="7"/>
    </row>
    <row r="73" spans="1:26" x14ac:dyDescent="0.2">
      <c r="A73" s="7"/>
      <c r="B73" s="7"/>
      <c r="C73" s="7"/>
      <c r="D73" s="7"/>
      <c r="E73" s="14" t="e">
        <f>+E72/D72</f>
        <v>#DIV/0!</v>
      </c>
      <c r="F73" s="14"/>
      <c r="G73" s="14"/>
      <c r="H73" s="14"/>
      <c r="I73" s="14"/>
      <c r="J73" s="7"/>
      <c r="K73" s="7"/>
      <c r="L73" s="7"/>
      <c r="M73" s="7"/>
      <c r="N73" s="7"/>
      <c r="O73" s="7"/>
      <c r="P73" s="7"/>
      <c r="Q73" s="14" t="e">
        <f>+Q72/P72</f>
        <v>#DIV/0!</v>
      </c>
      <c r="R73" s="14"/>
      <c r="S73" s="14"/>
      <c r="T73" s="14"/>
      <c r="U73" s="14"/>
      <c r="V73" s="7"/>
      <c r="W73" s="7"/>
      <c r="X73" s="7"/>
      <c r="Y73" s="7"/>
      <c r="Z73" s="7"/>
    </row>
    <row r="74" spans="1:26" x14ac:dyDescent="0.2">
      <c r="A74" s="7"/>
      <c r="B74" s="7"/>
      <c r="C74" s="7"/>
      <c r="D74" s="7"/>
      <c r="E74" s="14"/>
      <c r="F74" s="14"/>
      <c r="G74" s="14"/>
      <c r="H74" s="14"/>
      <c r="I74" s="14"/>
      <c r="J74" s="7"/>
      <c r="K74" s="7"/>
      <c r="L74" s="7"/>
      <c r="M74" s="6"/>
      <c r="N74" s="7"/>
      <c r="O74" s="7"/>
      <c r="P74" s="7"/>
      <c r="Q74" s="14"/>
      <c r="R74" s="14"/>
      <c r="S74" s="14"/>
      <c r="T74" s="14"/>
      <c r="U74" s="14"/>
      <c r="V74" s="7"/>
      <c r="W74" s="7"/>
      <c r="X74" s="7"/>
      <c r="Y74" s="7"/>
      <c r="Z74" s="7"/>
    </row>
    <row r="75" spans="1:26" ht="12.75" customHeight="1" thickBot="1" x14ac:dyDescent="0.25">
      <c r="B75" s="6" t="s">
        <v>11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85" t="s">
        <v>12</v>
      </c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6"/>
      <c r="Z75" s="6"/>
    </row>
    <row r="76" spans="1:26" x14ac:dyDescent="0.2">
      <c r="A76" s="7" t="s">
        <v>0</v>
      </c>
      <c r="B76" s="8">
        <v>2</v>
      </c>
      <c r="C76" s="9">
        <v>3</v>
      </c>
      <c r="D76" s="9" t="s">
        <v>15</v>
      </c>
      <c r="E76" s="9" t="s">
        <v>16</v>
      </c>
      <c r="F76" s="9" t="s">
        <v>42</v>
      </c>
      <c r="G76" s="9" t="s">
        <v>43</v>
      </c>
      <c r="H76" s="9" t="s">
        <v>44</v>
      </c>
      <c r="I76" s="9" t="s">
        <v>45</v>
      </c>
      <c r="J76" s="9" t="s">
        <v>17</v>
      </c>
      <c r="K76" s="9" t="s">
        <v>18</v>
      </c>
      <c r="L76" s="37" t="s">
        <v>46</v>
      </c>
      <c r="M76" s="7"/>
      <c r="N76" s="8">
        <v>2</v>
      </c>
      <c r="O76" s="9">
        <v>3</v>
      </c>
      <c r="P76" s="9" t="s">
        <v>15</v>
      </c>
      <c r="Q76" s="9" t="s">
        <v>16</v>
      </c>
      <c r="R76" s="9" t="s">
        <v>42</v>
      </c>
      <c r="S76" s="9" t="s">
        <v>43</v>
      </c>
      <c r="T76" s="9" t="s">
        <v>44</v>
      </c>
      <c r="U76" s="9" t="s">
        <v>45</v>
      </c>
      <c r="V76" s="9" t="s">
        <v>17</v>
      </c>
      <c r="W76" s="9" t="s">
        <v>18</v>
      </c>
      <c r="X76" s="37" t="s">
        <v>46</v>
      </c>
    </row>
    <row r="77" spans="1:26" x14ac:dyDescent="0.2">
      <c r="A77" s="7">
        <f>A3</f>
        <v>0</v>
      </c>
      <c r="B77" s="11"/>
      <c r="C77" s="7"/>
      <c r="D77" s="7"/>
      <c r="E77" s="7"/>
      <c r="F77" s="7"/>
      <c r="G77" s="7"/>
      <c r="H77" s="7"/>
      <c r="I77" s="7"/>
      <c r="J77" s="7"/>
      <c r="K77" s="7"/>
      <c r="L77" s="38">
        <f t="shared" ref="L77:L84" si="24">(B77*2)+(C77*3)+E77</f>
        <v>0</v>
      </c>
      <c r="M77" s="7"/>
      <c r="N77" s="11"/>
      <c r="O77" s="7"/>
      <c r="P77" s="7"/>
      <c r="Q77" s="7"/>
      <c r="R77" s="7"/>
      <c r="S77" s="7"/>
      <c r="T77" s="7"/>
      <c r="U77" s="7"/>
      <c r="V77" s="7"/>
      <c r="W77" s="7"/>
      <c r="X77" s="38">
        <f t="shared" ref="X77:X84" si="25">(N77*2)+(O77*3)+Q77</f>
        <v>0</v>
      </c>
    </row>
    <row r="78" spans="1:26" x14ac:dyDescent="0.2">
      <c r="A78" s="7">
        <f t="shared" ref="A78:A85" si="26">A4</f>
        <v>0</v>
      </c>
      <c r="B78" s="11"/>
      <c r="C78" s="7"/>
      <c r="D78" s="7"/>
      <c r="E78" s="7"/>
      <c r="F78" s="7"/>
      <c r="G78" s="7"/>
      <c r="H78" s="7"/>
      <c r="I78" s="7"/>
      <c r="J78" s="7"/>
      <c r="K78" s="7"/>
      <c r="L78" s="3">
        <f t="shared" si="24"/>
        <v>0</v>
      </c>
      <c r="M78" s="7"/>
      <c r="N78" s="11"/>
      <c r="O78" s="7"/>
      <c r="P78" s="7"/>
      <c r="Q78" s="7"/>
      <c r="R78" s="7"/>
      <c r="S78" s="7"/>
      <c r="T78" s="7"/>
      <c r="U78" s="7"/>
      <c r="V78" s="7"/>
      <c r="W78" s="7"/>
      <c r="X78" s="3">
        <f t="shared" si="25"/>
        <v>0</v>
      </c>
    </row>
    <row r="79" spans="1:26" x14ac:dyDescent="0.2">
      <c r="A79" s="7">
        <f t="shared" si="26"/>
        <v>0</v>
      </c>
      <c r="B79" s="11"/>
      <c r="C79" s="7"/>
      <c r="D79" s="7"/>
      <c r="E79" s="7"/>
      <c r="F79" s="7"/>
      <c r="G79" s="7"/>
      <c r="H79" s="7"/>
      <c r="I79" s="7"/>
      <c r="J79" s="7"/>
      <c r="K79" s="7"/>
      <c r="L79" s="3">
        <f t="shared" si="24"/>
        <v>0</v>
      </c>
      <c r="M79" s="7"/>
      <c r="N79" s="11"/>
      <c r="O79" s="7"/>
      <c r="P79" s="7"/>
      <c r="Q79" s="7"/>
      <c r="R79" s="7"/>
      <c r="S79" s="7"/>
      <c r="T79" s="7"/>
      <c r="U79" s="7"/>
      <c r="V79" s="7"/>
      <c r="W79" s="7"/>
      <c r="X79" s="3">
        <f t="shared" si="25"/>
        <v>0</v>
      </c>
    </row>
    <row r="80" spans="1:26" x14ac:dyDescent="0.2">
      <c r="A80" s="7">
        <f t="shared" si="26"/>
        <v>0</v>
      </c>
      <c r="B80" s="11"/>
      <c r="C80" s="7"/>
      <c r="D80" s="7"/>
      <c r="E80" s="7"/>
      <c r="F80" s="7"/>
      <c r="G80" s="7"/>
      <c r="H80" s="7"/>
      <c r="I80" s="7"/>
      <c r="J80" s="7"/>
      <c r="K80" s="7"/>
      <c r="L80" s="3">
        <f t="shared" si="24"/>
        <v>0</v>
      </c>
      <c r="M80" s="7"/>
      <c r="N80" s="11"/>
      <c r="O80" s="7"/>
      <c r="P80" s="7"/>
      <c r="Q80" s="7"/>
      <c r="R80" s="7"/>
      <c r="S80" s="7"/>
      <c r="T80" s="7"/>
      <c r="U80" s="7"/>
      <c r="V80" s="7"/>
      <c r="W80" s="7"/>
      <c r="X80" s="3">
        <f t="shared" si="25"/>
        <v>0</v>
      </c>
    </row>
    <row r="81" spans="1:26" x14ac:dyDescent="0.2">
      <c r="A81" s="7">
        <f t="shared" si="26"/>
        <v>0</v>
      </c>
      <c r="B81" s="11"/>
      <c r="C81" s="7"/>
      <c r="D81" s="7"/>
      <c r="E81" s="7"/>
      <c r="F81" s="7"/>
      <c r="G81" s="7"/>
      <c r="H81" s="7"/>
      <c r="I81" s="7"/>
      <c r="J81" s="7"/>
      <c r="K81" s="7"/>
      <c r="L81" s="3">
        <f t="shared" si="24"/>
        <v>0</v>
      </c>
      <c r="M81" s="7"/>
      <c r="N81" s="11"/>
      <c r="O81" s="7"/>
      <c r="P81" s="7"/>
      <c r="Q81" s="7"/>
      <c r="R81" s="7"/>
      <c r="S81" s="7"/>
      <c r="T81" s="7"/>
      <c r="U81" s="7"/>
      <c r="V81" s="7"/>
      <c r="W81" s="7"/>
      <c r="X81" s="3">
        <f t="shared" si="25"/>
        <v>0</v>
      </c>
    </row>
    <row r="82" spans="1:26" x14ac:dyDescent="0.2">
      <c r="A82" s="7">
        <f t="shared" si="26"/>
        <v>0</v>
      </c>
      <c r="B82" s="11"/>
      <c r="C82" s="7"/>
      <c r="D82" s="7"/>
      <c r="E82" s="7"/>
      <c r="F82" s="7"/>
      <c r="G82" s="7"/>
      <c r="H82" s="7"/>
      <c r="I82" s="7"/>
      <c r="J82" s="7"/>
      <c r="K82" s="7"/>
      <c r="L82" s="3">
        <f t="shared" si="24"/>
        <v>0</v>
      </c>
      <c r="M82" s="7"/>
      <c r="N82" s="11"/>
      <c r="O82" s="7"/>
      <c r="P82" s="7"/>
      <c r="Q82" s="7"/>
      <c r="R82" s="7"/>
      <c r="S82" s="7"/>
      <c r="T82" s="7"/>
      <c r="U82" s="7"/>
      <c r="V82" s="7"/>
      <c r="W82" s="7"/>
      <c r="X82" s="3">
        <f t="shared" si="25"/>
        <v>0</v>
      </c>
    </row>
    <row r="83" spans="1:26" x14ac:dyDescent="0.2">
      <c r="A83" s="7">
        <f t="shared" si="26"/>
        <v>0</v>
      </c>
      <c r="B83" s="11"/>
      <c r="C83" s="7"/>
      <c r="D83" s="7"/>
      <c r="E83" s="7"/>
      <c r="F83" s="7"/>
      <c r="G83" s="7"/>
      <c r="H83" s="7"/>
      <c r="I83" s="7"/>
      <c r="J83" s="7"/>
      <c r="K83" s="7"/>
      <c r="L83" s="3">
        <f t="shared" si="24"/>
        <v>0</v>
      </c>
      <c r="M83" s="7"/>
      <c r="N83" s="11"/>
      <c r="O83" s="7"/>
      <c r="P83" s="7"/>
      <c r="Q83" s="7"/>
      <c r="R83" s="7"/>
      <c r="S83" s="7"/>
      <c r="T83" s="7"/>
      <c r="U83" s="7"/>
      <c r="V83" s="7"/>
      <c r="W83" s="7"/>
      <c r="X83" s="3">
        <f t="shared" si="25"/>
        <v>0</v>
      </c>
    </row>
    <row r="84" spans="1:26" x14ac:dyDescent="0.2">
      <c r="A84" s="7">
        <f t="shared" si="26"/>
        <v>0</v>
      </c>
      <c r="B84" s="11"/>
      <c r="C84" s="7"/>
      <c r="D84" s="7"/>
      <c r="E84" s="7"/>
      <c r="F84" s="7"/>
      <c r="G84" s="7"/>
      <c r="H84" s="7"/>
      <c r="I84" s="7"/>
      <c r="J84" s="7"/>
      <c r="K84" s="7"/>
      <c r="L84" s="3">
        <f t="shared" si="24"/>
        <v>0</v>
      </c>
      <c r="M84" s="7"/>
      <c r="N84" s="11"/>
      <c r="O84" s="7"/>
      <c r="P84" s="7"/>
      <c r="Q84" s="7"/>
      <c r="R84" s="7"/>
      <c r="S84" s="7"/>
      <c r="T84" s="7"/>
      <c r="U84" s="7"/>
      <c r="V84" s="7"/>
      <c r="W84" s="7"/>
      <c r="X84" s="3">
        <f t="shared" si="25"/>
        <v>0</v>
      </c>
    </row>
    <row r="85" spans="1:26" x14ac:dyDescent="0.2">
      <c r="A85" s="7">
        <f t="shared" si="26"/>
        <v>0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3">
        <f>(B85*2)+(C85*3)+E85</f>
        <v>0</v>
      </c>
      <c r="M85" s="7"/>
      <c r="N85" s="11"/>
      <c r="O85" s="7"/>
      <c r="P85" s="7"/>
      <c r="Q85" s="7"/>
      <c r="R85" s="7"/>
      <c r="S85" s="7"/>
      <c r="T85" s="7"/>
      <c r="U85" s="7"/>
      <c r="V85" s="7"/>
      <c r="W85" s="7"/>
      <c r="X85" s="3">
        <f>(N85*2)+(O85*3)+Q85</f>
        <v>0</v>
      </c>
    </row>
    <row r="86" spans="1:26" x14ac:dyDescent="0.2">
      <c r="A86" s="7"/>
      <c r="B86" s="21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7"/>
      <c r="N86" s="21"/>
      <c r="O86" s="16"/>
      <c r="P86" s="16"/>
      <c r="Q86" s="16"/>
      <c r="R86" s="16"/>
      <c r="S86" s="16"/>
      <c r="T86" s="16"/>
      <c r="U86" s="16"/>
      <c r="V86" s="16"/>
      <c r="W86" s="16"/>
      <c r="X86" s="17"/>
    </row>
    <row r="87" spans="1:26" ht="13.5" thickBot="1" x14ac:dyDescent="0.25">
      <c r="A87" s="7" t="s">
        <v>19</v>
      </c>
      <c r="B87" s="12">
        <f t="shared" ref="B87:L87" si="27">SUM(B77:B86)</f>
        <v>0</v>
      </c>
      <c r="C87" s="13">
        <f t="shared" si="27"/>
        <v>0</v>
      </c>
      <c r="D87" s="13">
        <f t="shared" si="27"/>
        <v>0</v>
      </c>
      <c r="E87" s="13">
        <f t="shared" si="27"/>
        <v>0</v>
      </c>
      <c r="F87" s="13">
        <f t="shared" si="27"/>
        <v>0</v>
      </c>
      <c r="G87" s="13">
        <f t="shared" si="27"/>
        <v>0</v>
      </c>
      <c r="H87" s="13">
        <f t="shared" si="27"/>
        <v>0</v>
      </c>
      <c r="I87" s="13">
        <f t="shared" si="27"/>
        <v>0</v>
      </c>
      <c r="J87" s="13">
        <f t="shared" si="27"/>
        <v>0</v>
      </c>
      <c r="K87" s="13">
        <f t="shared" si="27"/>
        <v>0</v>
      </c>
      <c r="L87" s="44">
        <f t="shared" si="27"/>
        <v>0</v>
      </c>
      <c r="M87" s="7"/>
      <c r="N87" s="12">
        <f t="shared" ref="N87:X87" si="28">SUM(N77:N86)</f>
        <v>0</v>
      </c>
      <c r="O87" s="13">
        <f t="shared" si="28"/>
        <v>0</v>
      </c>
      <c r="P87" s="13">
        <f t="shared" si="28"/>
        <v>0</v>
      </c>
      <c r="Q87" s="13">
        <f t="shared" si="28"/>
        <v>0</v>
      </c>
      <c r="R87" s="13">
        <f t="shared" si="28"/>
        <v>0</v>
      </c>
      <c r="S87" s="13">
        <f t="shared" si="28"/>
        <v>0</v>
      </c>
      <c r="T87" s="13">
        <f t="shared" si="28"/>
        <v>0</v>
      </c>
      <c r="U87" s="13">
        <f t="shared" si="28"/>
        <v>0</v>
      </c>
      <c r="V87" s="13">
        <f t="shared" si="28"/>
        <v>0</v>
      </c>
      <c r="W87" s="13">
        <f t="shared" si="28"/>
        <v>0</v>
      </c>
      <c r="X87" s="44">
        <f t="shared" si="28"/>
        <v>0</v>
      </c>
      <c r="Y87" s="7"/>
      <c r="Z87" s="7"/>
    </row>
    <row r="88" spans="1:26" x14ac:dyDescent="0.2">
      <c r="A88" s="7"/>
      <c r="B88" s="7"/>
      <c r="C88" s="7"/>
      <c r="D88" s="7"/>
      <c r="E88" s="14" t="e">
        <f>+E87/D87</f>
        <v>#DIV/0!</v>
      </c>
      <c r="F88" s="14"/>
      <c r="G88" s="14"/>
      <c r="H88" s="14"/>
      <c r="I88" s="14"/>
      <c r="J88" s="7"/>
      <c r="K88" s="7"/>
      <c r="L88" s="7"/>
      <c r="M88" s="7"/>
      <c r="N88" s="7"/>
      <c r="O88" s="7"/>
      <c r="P88" s="7"/>
      <c r="Q88" s="14" t="e">
        <f>+Q87/P87</f>
        <v>#DIV/0!</v>
      </c>
      <c r="R88" s="14"/>
      <c r="S88" s="14"/>
      <c r="T88" s="14"/>
      <c r="U88" s="14"/>
      <c r="V88" s="7"/>
      <c r="W88" s="7"/>
      <c r="X88" s="7"/>
      <c r="Y88" s="7"/>
      <c r="Z88" s="7"/>
    </row>
    <row r="89" spans="1:26" x14ac:dyDescent="0.2">
      <c r="A89" s="7"/>
      <c r="B89" s="7"/>
      <c r="C89" s="7"/>
      <c r="D89" s="7"/>
      <c r="E89" s="14"/>
      <c r="F89" s="14"/>
      <c r="G89" s="14"/>
      <c r="H89" s="14"/>
      <c r="I89" s="14"/>
      <c r="J89" s="7"/>
      <c r="K89" s="7"/>
      <c r="L89" s="7"/>
      <c r="M89" s="7"/>
      <c r="N89" s="7"/>
      <c r="O89" s="7"/>
      <c r="P89" s="7"/>
      <c r="Q89" s="14"/>
      <c r="R89" s="14"/>
      <c r="S89" s="14"/>
      <c r="T89" s="14"/>
      <c r="U89" s="14"/>
      <c r="V89" s="7"/>
      <c r="W89" s="7"/>
      <c r="X89" s="7"/>
      <c r="Y89" s="7"/>
      <c r="Z89" s="7"/>
    </row>
    <row r="90" spans="1:26" ht="12.75" customHeight="1" thickBot="1" x14ac:dyDescent="0.25">
      <c r="B90" s="85" t="s">
        <v>13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7"/>
      <c r="N90" s="85" t="s">
        <v>14</v>
      </c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6"/>
      <c r="Z90" s="6"/>
    </row>
    <row r="91" spans="1:26" x14ac:dyDescent="0.2">
      <c r="A91" s="7" t="s">
        <v>0</v>
      </c>
      <c r="B91" s="8">
        <v>2</v>
      </c>
      <c r="C91" s="9">
        <v>3</v>
      </c>
      <c r="D91" s="9" t="s">
        <v>15</v>
      </c>
      <c r="E91" s="9" t="s">
        <v>16</v>
      </c>
      <c r="F91" s="9" t="s">
        <v>42</v>
      </c>
      <c r="G91" s="9" t="s">
        <v>43</v>
      </c>
      <c r="H91" s="9" t="s">
        <v>44</v>
      </c>
      <c r="I91" s="9" t="s">
        <v>45</v>
      </c>
      <c r="J91" s="9" t="s">
        <v>17</v>
      </c>
      <c r="K91" s="9" t="s">
        <v>18</v>
      </c>
      <c r="L91" s="37" t="s">
        <v>46</v>
      </c>
      <c r="M91" s="7"/>
      <c r="N91" s="8">
        <v>2</v>
      </c>
      <c r="O91" s="9">
        <v>3</v>
      </c>
      <c r="P91" s="9" t="s">
        <v>15</v>
      </c>
      <c r="Q91" s="9" t="s">
        <v>16</v>
      </c>
      <c r="R91" s="9" t="s">
        <v>42</v>
      </c>
      <c r="S91" s="9" t="s">
        <v>43</v>
      </c>
      <c r="T91" s="9" t="s">
        <v>44</v>
      </c>
      <c r="U91" s="9" t="s">
        <v>45</v>
      </c>
      <c r="V91" s="9" t="s">
        <v>17</v>
      </c>
      <c r="W91" s="9" t="s">
        <v>18</v>
      </c>
      <c r="X91" s="37" t="s">
        <v>46</v>
      </c>
    </row>
    <row r="92" spans="1:26" x14ac:dyDescent="0.2">
      <c r="A92" s="7">
        <f>A3</f>
        <v>0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8">
        <f t="shared" ref="L92:L99" si="29">(B92*2)+(C92*3)+E92</f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8">
        <f t="shared" ref="X92:X99" si="30">(N92*2)+(O92*3)+Q92</f>
        <v>0</v>
      </c>
    </row>
    <row r="93" spans="1:26" x14ac:dyDescent="0.2">
      <c r="A93" s="7">
        <f t="shared" ref="A93:A100" si="31">A4</f>
        <v>0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29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0"/>
        <v>0</v>
      </c>
    </row>
    <row r="94" spans="1:26" x14ac:dyDescent="0.2">
      <c r="A94" s="7">
        <f t="shared" si="31"/>
        <v>0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29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0"/>
        <v>0</v>
      </c>
    </row>
    <row r="95" spans="1:26" x14ac:dyDescent="0.2">
      <c r="A95" s="7">
        <f t="shared" si="31"/>
        <v>0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 t="shared" si="29"/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 t="shared" si="30"/>
        <v>0</v>
      </c>
    </row>
    <row r="96" spans="1:26" x14ac:dyDescent="0.2">
      <c r="A96" s="7">
        <f t="shared" si="31"/>
        <v>0</v>
      </c>
      <c r="B96" s="11"/>
      <c r="C96" s="7"/>
      <c r="D96" s="7"/>
      <c r="E96" s="7"/>
      <c r="F96" s="7"/>
      <c r="G96" s="7"/>
      <c r="H96" s="7"/>
      <c r="I96" s="7"/>
      <c r="J96" s="7"/>
      <c r="K96" s="7"/>
      <c r="L96" s="3">
        <f t="shared" si="29"/>
        <v>0</v>
      </c>
      <c r="M96" s="7"/>
      <c r="N96" s="11"/>
      <c r="O96" s="7"/>
      <c r="P96" s="7"/>
      <c r="Q96" s="7"/>
      <c r="R96" s="7"/>
      <c r="S96" s="7"/>
      <c r="T96" s="7"/>
      <c r="U96" s="7"/>
      <c r="V96" s="7"/>
      <c r="W96" s="7"/>
      <c r="X96" s="3">
        <f t="shared" si="30"/>
        <v>0</v>
      </c>
    </row>
    <row r="97" spans="1:26" x14ac:dyDescent="0.2">
      <c r="A97" s="7">
        <f t="shared" si="31"/>
        <v>0</v>
      </c>
      <c r="B97" s="11"/>
      <c r="C97" s="7"/>
      <c r="D97" s="7"/>
      <c r="E97" s="7"/>
      <c r="F97" s="7"/>
      <c r="G97" s="7"/>
      <c r="H97" s="7"/>
      <c r="I97" s="7"/>
      <c r="J97" s="7"/>
      <c r="K97" s="7"/>
      <c r="L97" s="3">
        <f t="shared" si="29"/>
        <v>0</v>
      </c>
      <c r="M97" s="7"/>
      <c r="N97" s="11"/>
      <c r="O97" s="7"/>
      <c r="P97" s="7"/>
      <c r="Q97" s="7"/>
      <c r="R97" s="7"/>
      <c r="S97" s="7"/>
      <c r="T97" s="7"/>
      <c r="U97" s="7"/>
      <c r="V97" s="7"/>
      <c r="W97" s="7"/>
      <c r="X97" s="3">
        <f t="shared" si="30"/>
        <v>0</v>
      </c>
    </row>
    <row r="98" spans="1:26" x14ac:dyDescent="0.2">
      <c r="A98" s="7">
        <f t="shared" si="31"/>
        <v>0</v>
      </c>
      <c r="B98" s="11"/>
      <c r="C98" s="7"/>
      <c r="D98" s="7"/>
      <c r="E98" s="7"/>
      <c r="F98" s="7"/>
      <c r="G98" s="7"/>
      <c r="H98" s="7"/>
      <c r="I98" s="7"/>
      <c r="J98" s="7"/>
      <c r="K98" s="7"/>
      <c r="L98" s="3">
        <f t="shared" si="29"/>
        <v>0</v>
      </c>
      <c r="M98" s="7"/>
      <c r="N98" s="11"/>
      <c r="O98" s="7"/>
      <c r="P98" s="7"/>
      <c r="Q98" s="7"/>
      <c r="R98" s="7"/>
      <c r="S98" s="7"/>
      <c r="T98" s="7"/>
      <c r="U98" s="7"/>
      <c r="V98" s="7"/>
      <c r="W98" s="7"/>
      <c r="X98" s="3">
        <f t="shared" si="30"/>
        <v>0</v>
      </c>
    </row>
    <row r="99" spans="1:26" x14ac:dyDescent="0.2">
      <c r="A99" s="7">
        <f t="shared" si="31"/>
        <v>0</v>
      </c>
      <c r="B99" s="11"/>
      <c r="C99" s="7"/>
      <c r="D99" s="7"/>
      <c r="E99" s="7"/>
      <c r="F99" s="7"/>
      <c r="G99" s="7"/>
      <c r="H99" s="7"/>
      <c r="I99" s="7"/>
      <c r="J99" s="7"/>
      <c r="K99" s="7"/>
      <c r="L99" s="3">
        <f t="shared" si="29"/>
        <v>0</v>
      </c>
      <c r="M99" s="7"/>
      <c r="N99" s="11"/>
      <c r="O99" s="7"/>
      <c r="P99" s="7"/>
      <c r="Q99" s="7"/>
      <c r="R99" s="7"/>
      <c r="S99" s="7"/>
      <c r="T99" s="7"/>
      <c r="U99" s="7"/>
      <c r="V99" s="7"/>
      <c r="W99" s="7"/>
      <c r="X99" s="3">
        <f t="shared" si="30"/>
        <v>0</v>
      </c>
    </row>
    <row r="100" spans="1:26" x14ac:dyDescent="0.2">
      <c r="A100" s="7">
        <f t="shared" si="31"/>
        <v>0</v>
      </c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3">
        <f>(B100*2)+(C100*3)+E100</f>
        <v>0</v>
      </c>
      <c r="M100" s="7"/>
      <c r="N100" s="11"/>
      <c r="O100" s="7"/>
      <c r="P100" s="7"/>
      <c r="Q100" s="7"/>
      <c r="R100" s="7"/>
      <c r="S100" s="7"/>
      <c r="T100" s="7"/>
      <c r="U100" s="7"/>
      <c r="V100" s="7"/>
      <c r="W100" s="7"/>
      <c r="X100" s="3">
        <f>(N100*2)+(O100*3)+Q100</f>
        <v>0</v>
      </c>
    </row>
    <row r="101" spans="1:26" x14ac:dyDescent="0.2">
      <c r="A101" s="7"/>
      <c r="B101" s="21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7"/>
      <c r="N101" s="21"/>
      <c r="O101" s="16"/>
      <c r="P101" s="16"/>
      <c r="Q101" s="16"/>
      <c r="R101" s="16"/>
      <c r="S101" s="16"/>
      <c r="T101" s="16"/>
      <c r="U101" s="16"/>
      <c r="V101" s="16"/>
      <c r="W101" s="16"/>
      <c r="X101" s="17"/>
    </row>
    <row r="102" spans="1:26" ht="13.5" thickBot="1" x14ac:dyDescent="0.25">
      <c r="A102" s="7" t="s">
        <v>19</v>
      </c>
      <c r="B102" s="12">
        <f t="shared" ref="B102:L102" si="32">SUM(B92:B101)</f>
        <v>0</v>
      </c>
      <c r="C102" s="13">
        <f t="shared" si="32"/>
        <v>0</v>
      </c>
      <c r="D102" s="13">
        <f t="shared" si="32"/>
        <v>0</v>
      </c>
      <c r="E102" s="13">
        <f t="shared" si="32"/>
        <v>0</v>
      </c>
      <c r="F102" s="13">
        <f t="shared" si="32"/>
        <v>0</v>
      </c>
      <c r="G102" s="13">
        <f t="shared" si="32"/>
        <v>0</v>
      </c>
      <c r="H102" s="13">
        <f t="shared" si="32"/>
        <v>0</v>
      </c>
      <c r="I102" s="13">
        <f t="shared" si="32"/>
        <v>0</v>
      </c>
      <c r="J102" s="13">
        <f t="shared" si="32"/>
        <v>0</v>
      </c>
      <c r="K102" s="13">
        <f t="shared" si="32"/>
        <v>0</v>
      </c>
      <c r="L102" s="44">
        <f t="shared" si="32"/>
        <v>0</v>
      </c>
      <c r="M102" s="7"/>
      <c r="N102" s="12">
        <f t="shared" ref="N102:X102" si="33">SUM(N92:N101)</f>
        <v>0</v>
      </c>
      <c r="O102" s="13">
        <f t="shared" si="33"/>
        <v>0</v>
      </c>
      <c r="P102" s="13">
        <f t="shared" si="33"/>
        <v>0</v>
      </c>
      <c r="Q102" s="13">
        <f t="shared" si="33"/>
        <v>0</v>
      </c>
      <c r="R102" s="13">
        <f t="shared" si="33"/>
        <v>0</v>
      </c>
      <c r="S102" s="13">
        <f t="shared" si="33"/>
        <v>0</v>
      </c>
      <c r="T102" s="13">
        <f t="shared" si="33"/>
        <v>0</v>
      </c>
      <c r="U102" s="13">
        <f t="shared" si="33"/>
        <v>0</v>
      </c>
      <c r="V102" s="13">
        <f t="shared" si="33"/>
        <v>0</v>
      </c>
      <c r="W102" s="13">
        <f t="shared" si="33"/>
        <v>0</v>
      </c>
      <c r="X102" s="44">
        <f t="shared" si="33"/>
        <v>0</v>
      </c>
      <c r="Y102" s="7"/>
      <c r="Z102" s="7"/>
    </row>
    <row r="103" spans="1:26" x14ac:dyDescent="0.2">
      <c r="A103" s="7"/>
      <c r="B103" s="7"/>
      <c r="C103" s="7"/>
      <c r="D103" s="7"/>
      <c r="E103" s="14" t="e">
        <f>+E102/D102</f>
        <v>#DIV/0!</v>
      </c>
      <c r="F103" s="14"/>
      <c r="G103" s="14"/>
      <c r="H103" s="14"/>
      <c r="I103" s="14"/>
      <c r="J103" s="7"/>
      <c r="K103" s="7"/>
      <c r="L103" s="7"/>
      <c r="N103" s="7"/>
      <c r="O103" s="7"/>
      <c r="P103" s="7"/>
      <c r="Q103" s="14" t="e">
        <f>+Q102/P102</f>
        <v>#DIV/0!</v>
      </c>
      <c r="R103" s="14"/>
      <c r="S103" s="14"/>
      <c r="T103" s="14"/>
      <c r="U103" s="14"/>
      <c r="V103" s="7"/>
      <c r="W103" s="7"/>
      <c r="X103" s="7"/>
      <c r="Y103" s="7"/>
      <c r="Z103" s="7"/>
    </row>
    <row r="104" spans="1:26" x14ac:dyDescent="0.2">
      <c r="A104" s="7"/>
      <c r="B104" s="7"/>
      <c r="C104" s="7"/>
      <c r="D104" s="7"/>
      <c r="E104" s="14"/>
      <c r="F104" s="14"/>
      <c r="G104" s="14"/>
      <c r="H104" s="14"/>
      <c r="I104" s="14"/>
      <c r="J104" s="7"/>
      <c r="K104" s="7"/>
      <c r="M104" s="7"/>
      <c r="N104" s="7"/>
      <c r="O104" s="7"/>
      <c r="P104" s="7"/>
      <c r="Q104" s="14"/>
      <c r="R104" s="14"/>
      <c r="S104" s="14"/>
      <c r="T104" s="14"/>
      <c r="U104" s="14"/>
      <c r="V104" s="7"/>
      <c r="W104" s="7"/>
      <c r="X104" s="7"/>
      <c r="Y104" s="7"/>
      <c r="Z104" s="7"/>
    </row>
    <row r="105" spans="1:26" ht="12.75" customHeight="1" thickBot="1" x14ac:dyDescent="0.25">
      <c r="B105" s="85" t="s">
        <v>41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7"/>
    </row>
    <row r="106" spans="1:26" x14ac:dyDescent="0.2">
      <c r="A106" s="7" t="s">
        <v>0</v>
      </c>
      <c r="B106" s="8">
        <v>2</v>
      </c>
      <c r="C106" s="9">
        <v>3</v>
      </c>
      <c r="D106" s="9" t="s">
        <v>15</v>
      </c>
      <c r="E106" s="9" t="s">
        <v>16</v>
      </c>
      <c r="F106" s="9" t="s">
        <v>42</v>
      </c>
      <c r="G106" s="9" t="s">
        <v>43</v>
      </c>
      <c r="H106" s="9" t="s">
        <v>44</v>
      </c>
      <c r="I106" s="9" t="s">
        <v>45</v>
      </c>
      <c r="J106" s="9" t="s">
        <v>17</v>
      </c>
      <c r="K106" s="9" t="s">
        <v>18</v>
      </c>
      <c r="L106" s="10" t="s">
        <v>46</v>
      </c>
      <c r="M106" s="7"/>
    </row>
    <row r="107" spans="1:26" x14ac:dyDescent="0.2">
      <c r="A107" s="7">
        <f>A3</f>
        <v>0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8">
        <f t="shared" ref="L107:L114" si="34">(B107*2)+(C107*3)+E107</f>
        <v>0</v>
      </c>
      <c r="M107" s="7"/>
    </row>
    <row r="108" spans="1:26" x14ac:dyDescent="0.2">
      <c r="A108" s="7">
        <f t="shared" ref="A108:A115" si="35">A4</f>
        <v>0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4"/>
        <v>0</v>
      </c>
      <c r="M108" s="7"/>
    </row>
    <row r="109" spans="1:26" x14ac:dyDescent="0.2">
      <c r="A109" s="7">
        <f t="shared" si="35"/>
        <v>0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 t="shared" si="34"/>
        <v>0</v>
      </c>
      <c r="M109" s="7"/>
    </row>
    <row r="110" spans="1:26" x14ac:dyDescent="0.2">
      <c r="A110" s="7">
        <f t="shared" si="35"/>
        <v>0</v>
      </c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3">
        <f t="shared" si="34"/>
        <v>0</v>
      </c>
      <c r="M110" s="7"/>
    </row>
    <row r="111" spans="1:26" x14ac:dyDescent="0.2">
      <c r="A111" s="7">
        <f t="shared" si="35"/>
        <v>0</v>
      </c>
      <c r="B111" s="11"/>
      <c r="C111" s="7"/>
      <c r="D111" s="7"/>
      <c r="E111" s="7"/>
      <c r="F111" s="7"/>
      <c r="G111" s="7"/>
      <c r="H111" s="7"/>
      <c r="I111" s="7"/>
      <c r="J111" s="7"/>
      <c r="K111" s="7"/>
      <c r="L111" s="3">
        <f t="shared" si="34"/>
        <v>0</v>
      </c>
      <c r="M111" s="7"/>
    </row>
    <row r="112" spans="1:26" x14ac:dyDescent="0.2">
      <c r="A112" s="7">
        <f t="shared" si="35"/>
        <v>0</v>
      </c>
      <c r="B112" s="11"/>
      <c r="C112" s="7"/>
      <c r="D112" s="7"/>
      <c r="E112" s="7"/>
      <c r="F112" s="7"/>
      <c r="G112" s="7"/>
      <c r="H112" s="7"/>
      <c r="I112" s="7"/>
      <c r="J112" s="7"/>
      <c r="K112" s="7"/>
      <c r="L112" s="3">
        <f t="shared" si="34"/>
        <v>0</v>
      </c>
      <c r="M112" s="7"/>
    </row>
    <row r="113" spans="1:24" x14ac:dyDescent="0.2">
      <c r="A113" s="7">
        <f t="shared" si="35"/>
        <v>0</v>
      </c>
      <c r="B113" s="11"/>
      <c r="C113" s="7"/>
      <c r="D113" s="7"/>
      <c r="E113" s="7"/>
      <c r="F113" s="7"/>
      <c r="G113" s="7"/>
      <c r="H113" s="7"/>
      <c r="I113" s="7"/>
      <c r="J113" s="7"/>
      <c r="K113" s="7"/>
      <c r="L113" s="3">
        <f t="shared" si="34"/>
        <v>0</v>
      </c>
      <c r="M113" s="7"/>
    </row>
    <row r="114" spans="1:24" x14ac:dyDescent="0.2">
      <c r="A114" s="7">
        <f t="shared" si="35"/>
        <v>0</v>
      </c>
      <c r="B114" s="11"/>
      <c r="C114" s="7"/>
      <c r="D114" s="7"/>
      <c r="E114" s="7"/>
      <c r="F114" s="7"/>
      <c r="G114" s="7"/>
      <c r="H114" s="7"/>
      <c r="I114" s="7"/>
      <c r="J114" s="7"/>
      <c r="K114" s="7"/>
      <c r="L114" s="3">
        <f t="shared" si="34"/>
        <v>0</v>
      </c>
      <c r="M114" s="7"/>
    </row>
    <row r="115" spans="1:24" x14ac:dyDescent="0.2">
      <c r="A115" s="7">
        <f t="shared" si="35"/>
        <v>0</v>
      </c>
      <c r="B115" s="11"/>
      <c r="C115" s="7"/>
      <c r="D115" s="7"/>
      <c r="E115" s="7"/>
      <c r="F115" s="7"/>
      <c r="G115" s="7"/>
      <c r="H115" s="7"/>
      <c r="I115" s="7"/>
      <c r="J115" s="7"/>
      <c r="K115" s="7"/>
      <c r="L115" s="3">
        <f>(B115*2)+(C115*3)+E115</f>
        <v>0</v>
      </c>
      <c r="M115" s="7"/>
    </row>
    <row r="116" spans="1:24" x14ac:dyDescent="0.2">
      <c r="A116" s="7"/>
      <c r="B116" s="21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7"/>
    </row>
    <row r="117" spans="1:24" ht="13.5" thickBot="1" x14ac:dyDescent="0.25">
      <c r="A117" s="7" t="s">
        <v>19</v>
      </c>
      <c r="B117" s="12">
        <f t="shared" ref="B117:L117" si="36">SUM(B107:B116)</f>
        <v>0</v>
      </c>
      <c r="C117" s="13">
        <f t="shared" si="36"/>
        <v>0</v>
      </c>
      <c r="D117" s="13">
        <f t="shared" si="36"/>
        <v>0</v>
      </c>
      <c r="E117" s="13">
        <f t="shared" si="36"/>
        <v>0</v>
      </c>
      <c r="F117" s="13">
        <f t="shared" si="36"/>
        <v>0</v>
      </c>
      <c r="G117" s="13">
        <f t="shared" si="36"/>
        <v>0</v>
      </c>
      <c r="H117" s="13">
        <f t="shared" si="36"/>
        <v>0</v>
      </c>
      <c r="I117" s="13">
        <f t="shared" si="36"/>
        <v>0</v>
      </c>
      <c r="J117" s="13">
        <f t="shared" si="36"/>
        <v>0</v>
      </c>
      <c r="K117" s="13">
        <f t="shared" si="36"/>
        <v>0</v>
      </c>
      <c r="L117" s="43">
        <f t="shared" si="36"/>
        <v>0</v>
      </c>
      <c r="M117" s="7"/>
    </row>
    <row r="118" spans="1:24" x14ac:dyDescent="0.2">
      <c r="A118" s="7"/>
      <c r="B118" s="7"/>
      <c r="C118" s="7"/>
      <c r="D118" s="7"/>
      <c r="E118" s="14" t="e">
        <f>+E117/D117</f>
        <v>#DIV/0!</v>
      </c>
      <c r="F118" s="14"/>
      <c r="G118" s="14"/>
      <c r="H118" s="14"/>
      <c r="I118" s="14"/>
      <c r="J118" s="7"/>
      <c r="K118" s="7"/>
      <c r="L118" s="7"/>
    </row>
    <row r="119" spans="1:24" x14ac:dyDescent="0.2">
      <c r="A119" s="7"/>
      <c r="B119" s="7"/>
      <c r="C119" s="7"/>
      <c r="D119" s="7"/>
      <c r="E119" s="14"/>
      <c r="F119" s="14"/>
      <c r="G119" s="14"/>
      <c r="H119" s="14"/>
      <c r="I119" s="14"/>
      <c r="J119" s="7"/>
      <c r="K119" s="7"/>
      <c r="M119" s="39"/>
      <c r="N119" s="14"/>
      <c r="O119" s="7"/>
      <c r="P119" s="7"/>
      <c r="Q119" s="7"/>
      <c r="R119" s="7"/>
      <c r="S119" s="7"/>
      <c r="T119" s="7"/>
      <c r="U119" s="7"/>
      <c r="V119" s="14"/>
      <c r="W119" s="7"/>
      <c r="X119" s="7"/>
    </row>
    <row r="120" spans="1:24" ht="13.5" thickBot="1" x14ac:dyDescent="0.25">
      <c r="B120" s="86" t="s">
        <v>20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7"/>
    </row>
    <row r="121" spans="1:24" x14ac:dyDescent="0.2">
      <c r="A121" s="7" t="s">
        <v>0</v>
      </c>
      <c r="B121" s="8">
        <v>2</v>
      </c>
      <c r="C121" s="9">
        <v>3</v>
      </c>
      <c r="D121" s="9" t="s">
        <v>15</v>
      </c>
      <c r="E121" s="9" t="s">
        <v>16</v>
      </c>
      <c r="F121" s="9" t="s">
        <v>42</v>
      </c>
      <c r="G121" s="9" t="s">
        <v>43</v>
      </c>
      <c r="H121" s="9" t="s">
        <v>44</v>
      </c>
      <c r="I121" s="9" t="s">
        <v>45</v>
      </c>
      <c r="J121" s="9" t="s">
        <v>17</v>
      </c>
      <c r="K121" s="9" t="s">
        <v>18</v>
      </c>
      <c r="L121" s="37" t="s">
        <v>46</v>
      </c>
    </row>
    <row r="122" spans="1:24" x14ac:dyDescent="0.2">
      <c r="A122" s="11">
        <f t="shared" ref="A122:A129" si="37">A3</f>
        <v>0</v>
      </c>
      <c r="B122" s="11">
        <f t="shared" ref="B122:B130" si="38">B3+N3+B17+N17+B32+N32+B47+N47+B62+N62+B77+N77+B92+N92+B107</f>
        <v>0</v>
      </c>
      <c r="C122" s="7">
        <f t="shared" ref="C122:C130" si="39">C3+O3+C17+O17+C32+O32+C47+O47+C62+O62+C77+O77+C92+O92+C107</f>
        <v>0</v>
      </c>
      <c r="D122" s="7">
        <f t="shared" ref="D122:D130" si="40">D3+P3+D17+P17+D32+P32+D47+P47+D62+P62+D77+P77+D92+P92+D107</f>
        <v>0</v>
      </c>
      <c r="E122" s="7">
        <f t="shared" ref="E122:E130" si="41">E3+Q3+E17+Q17+E32+Q32+E47+Q47+E62+Q62+E77+Q77+E92+Q92+E107</f>
        <v>0</v>
      </c>
      <c r="F122" s="7">
        <f t="shared" ref="F122:F130" si="42">F3+R3+F17+R17+F32+R32+F47+R47+F62+R62+F77+R77+F92+R92+F107</f>
        <v>0</v>
      </c>
      <c r="G122" s="7">
        <f t="shared" ref="G122:G130" si="43">G3+S3+G17+S17+G32+S32+G47+S47+G62+S62+G77+S77+G92+S92+G107</f>
        <v>0</v>
      </c>
      <c r="H122" s="7">
        <f t="shared" ref="H122:H130" si="44">H3+T3+H17+T17+H32+T32+H47+T47+H62+T62+H77+T77+H92+T92+H107</f>
        <v>0</v>
      </c>
      <c r="I122" s="7">
        <f t="shared" ref="I122:I130" si="45">I3+U3+I17+U17+I32+U32+I47+U47+I62+U62+I77+U77+I92+U92+I107</f>
        <v>0</v>
      </c>
      <c r="J122" s="7">
        <f t="shared" ref="J122:J130" si="46">J3+V3+J17+V17+J32+V32+J47+V47+J62+V62+J77+V77+J92+V92+J107</f>
        <v>0</v>
      </c>
      <c r="K122" s="7">
        <f t="shared" ref="K122:K130" si="47">K3+W3+K17+W17+K32+W32+K47+W47+K62+W62+K77+W77+K92+W92+K107</f>
        <v>0</v>
      </c>
      <c r="L122" s="38">
        <f t="shared" ref="L122:L129" si="48">(B122*2)+(C122*3)+E122</f>
        <v>0</v>
      </c>
    </row>
    <row r="123" spans="1:24" x14ac:dyDescent="0.2">
      <c r="A123" s="11">
        <f t="shared" si="37"/>
        <v>0</v>
      </c>
      <c r="B123" s="11">
        <f t="shared" si="38"/>
        <v>0</v>
      </c>
      <c r="C123" s="7">
        <f t="shared" si="39"/>
        <v>0</v>
      </c>
      <c r="D123" s="7">
        <f t="shared" si="40"/>
        <v>0</v>
      </c>
      <c r="E123" s="7">
        <f t="shared" si="41"/>
        <v>0</v>
      </c>
      <c r="F123" s="7">
        <f t="shared" si="42"/>
        <v>0</v>
      </c>
      <c r="G123" s="7">
        <f t="shared" si="43"/>
        <v>0</v>
      </c>
      <c r="H123" s="7">
        <f t="shared" si="44"/>
        <v>0</v>
      </c>
      <c r="I123" s="7">
        <f t="shared" si="45"/>
        <v>0</v>
      </c>
      <c r="J123" s="7">
        <f t="shared" si="46"/>
        <v>0</v>
      </c>
      <c r="K123" s="7">
        <f t="shared" si="47"/>
        <v>0</v>
      </c>
      <c r="L123" s="3">
        <f t="shared" si="48"/>
        <v>0</v>
      </c>
    </row>
    <row r="124" spans="1:24" x14ac:dyDescent="0.2">
      <c r="A124" s="11">
        <f t="shared" si="37"/>
        <v>0</v>
      </c>
      <c r="B124" s="11">
        <f t="shared" si="38"/>
        <v>0</v>
      </c>
      <c r="C124" s="7">
        <f t="shared" si="39"/>
        <v>0</v>
      </c>
      <c r="D124" s="7">
        <f t="shared" si="40"/>
        <v>0</v>
      </c>
      <c r="E124" s="7">
        <f t="shared" si="41"/>
        <v>0</v>
      </c>
      <c r="F124" s="7">
        <f t="shared" si="42"/>
        <v>0</v>
      </c>
      <c r="G124" s="7">
        <f t="shared" si="43"/>
        <v>0</v>
      </c>
      <c r="H124" s="7">
        <f t="shared" si="44"/>
        <v>0</v>
      </c>
      <c r="I124" s="7">
        <f t="shared" si="45"/>
        <v>0</v>
      </c>
      <c r="J124" s="7">
        <f t="shared" si="46"/>
        <v>0</v>
      </c>
      <c r="K124" s="7">
        <f t="shared" si="47"/>
        <v>0</v>
      </c>
      <c r="L124" s="3">
        <f t="shared" si="48"/>
        <v>0</v>
      </c>
    </row>
    <row r="125" spans="1:24" x14ac:dyDescent="0.2">
      <c r="A125" s="11">
        <f t="shared" si="37"/>
        <v>0</v>
      </c>
      <c r="B125" s="11">
        <f t="shared" si="38"/>
        <v>0</v>
      </c>
      <c r="C125" s="7">
        <f t="shared" si="39"/>
        <v>0</v>
      </c>
      <c r="D125" s="7">
        <f t="shared" si="40"/>
        <v>0</v>
      </c>
      <c r="E125" s="7">
        <f t="shared" si="41"/>
        <v>0</v>
      </c>
      <c r="F125" s="7">
        <f t="shared" si="42"/>
        <v>0</v>
      </c>
      <c r="G125" s="7">
        <f t="shared" si="43"/>
        <v>0</v>
      </c>
      <c r="H125" s="7">
        <f t="shared" si="44"/>
        <v>0</v>
      </c>
      <c r="I125" s="7">
        <f t="shared" si="45"/>
        <v>0</v>
      </c>
      <c r="J125" s="7">
        <f t="shared" si="46"/>
        <v>0</v>
      </c>
      <c r="K125" s="7">
        <f t="shared" si="47"/>
        <v>0</v>
      </c>
      <c r="L125" s="3">
        <f t="shared" si="48"/>
        <v>0</v>
      </c>
    </row>
    <row r="126" spans="1:24" x14ac:dyDescent="0.2">
      <c r="A126" s="11">
        <f t="shared" si="37"/>
        <v>0</v>
      </c>
      <c r="B126" s="11">
        <f t="shared" si="38"/>
        <v>0</v>
      </c>
      <c r="C126" s="7">
        <f t="shared" si="39"/>
        <v>0</v>
      </c>
      <c r="D126" s="7">
        <f t="shared" si="40"/>
        <v>0</v>
      </c>
      <c r="E126" s="7">
        <f t="shared" si="41"/>
        <v>0</v>
      </c>
      <c r="F126" s="7">
        <f t="shared" si="42"/>
        <v>0</v>
      </c>
      <c r="G126" s="7">
        <f t="shared" si="43"/>
        <v>0</v>
      </c>
      <c r="H126" s="7">
        <f t="shared" si="44"/>
        <v>0</v>
      </c>
      <c r="I126" s="7">
        <f t="shared" si="45"/>
        <v>0</v>
      </c>
      <c r="J126" s="7">
        <f t="shared" si="46"/>
        <v>0</v>
      </c>
      <c r="K126" s="7">
        <f t="shared" si="47"/>
        <v>0</v>
      </c>
      <c r="L126" s="3">
        <f t="shared" si="48"/>
        <v>0</v>
      </c>
    </row>
    <row r="127" spans="1:24" x14ac:dyDescent="0.2">
      <c r="A127" s="11">
        <f t="shared" si="37"/>
        <v>0</v>
      </c>
      <c r="B127" s="11">
        <f t="shared" si="38"/>
        <v>0</v>
      </c>
      <c r="C127" s="7">
        <f t="shared" si="39"/>
        <v>0</v>
      </c>
      <c r="D127" s="7">
        <f t="shared" si="40"/>
        <v>0</v>
      </c>
      <c r="E127" s="7">
        <f t="shared" si="41"/>
        <v>0</v>
      </c>
      <c r="F127" s="7">
        <f t="shared" si="42"/>
        <v>0</v>
      </c>
      <c r="G127" s="7">
        <f t="shared" si="43"/>
        <v>0</v>
      </c>
      <c r="H127" s="7">
        <f t="shared" si="44"/>
        <v>0</v>
      </c>
      <c r="I127" s="7">
        <f t="shared" si="45"/>
        <v>0</v>
      </c>
      <c r="J127" s="7">
        <f t="shared" si="46"/>
        <v>0</v>
      </c>
      <c r="K127" s="7">
        <f t="shared" si="47"/>
        <v>0</v>
      </c>
      <c r="L127" s="3">
        <f t="shared" si="48"/>
        <v>0</v>
      </c>
    </row>
    <row r="128" spans="1:24" x14ac:dyDescent="0.2">
      <c r="A128" s="11">
        <f t="shared" si="37"/>
        <v>0</v>
      </c>
      <c r="B128" s="11">
        <f t="shared" si="38"/>
        <v>0</v>
      </c>
      <c r="C128" s="7">
        <f t="shared" si="39"/>
        <v>0</v>
      </c>
      <c r="D128" s="7">
        <f t="shared" si="40"/>
        <v>0</v>
      </c>
      <c r="E128" s="7">
        <f t="shared" si="41"/>
        <v>0</v>
      </c>
      <c r="F128" s="7">
        <f t="shared" si="42"/>
        <v>0</v>
      </c>
      <c r="G128" s="7">
        <f t="shared" si="43"/>
        <v>0</v>
      </c>
      <c r="H128" s="7">
        <f t="shared" si="44"/>
        <v>0</v>
      </c>
      <c r="I128" s="7">
        <f t="shared" si="45"/>
        <v>0</v>
      </c>
      <c r="J128" s="7">
        <f t="shared" si="46"/>
        <v>0</v>
      </c>
      <c r="K128" s="7">
        <f t="shared" si="47"/>
        <v>0</v>
      </c>
      <c r="L128" s="3">
        <f t="shared" si="48"/>
        <v>0</v>
      </c>
    </row>
    <row r="129" spans="1:25" x14ac:dyDescent="0.2">
      <c r="A129" s="11">
        <f t="shared" si="37"/>
        <v>0</v>
      </c>
      <c r="B129" s="11">
        <f t="shared" si="38"/>
        <v>0</v>
      </c>
      <c r="C129" s="7">
        <f t="shared" si="39"/>
        <v>0</v>
      </c>
      <c r="D129" s="7">
        <f t="shared" si="40"/>
        <v>0</v>
      </c>
      <c r="E129" s="7">
        <f t="shared" si="41"/>
        <v>0</v>
      </c>
      <c r="F129" s="7">
        <f t="shared" si="42"/>
        <v>0</v>
      </c>
      <c r="G129" s="7">
        <f t="shared" si="43"/>
        <v>0</v>
      </c>
      <c r="H129" s="7">
        <f t="shared" si="44"/>
        <v>0</v>
      </c>
      <c r="I129" s="7">
        <f t="shared" si="45"/>
        <v>0</v>
      </c>
      <c r="J129" s="7">
        <f t="shared" si="46"/>
        <v>0</v>
      </c>
      <c r="K129" s="7">
        <f t="shared" si="47"/>
        <v>0</v>
      </c>
      <c r="L129" s="3">
        <f t="shared" si="48"/>
        <v>0</v>
      </c>
    </row>
    <row r="130" spans="1:25" x14ac:dyDescent="0.2">
      <c r="A130" s="7">
        <f>A11</f>
        <v>0</v>
      </c>
      <c r="B130" s="11">
        <f t="shared" si="38"/>
        <v>0</v>
      </c>
      <c r="C130" s="7">
        <f t="shared" si="39"/>
        <v>0</v>
      </c>
      <c r="D130" s="7">
        <f t="shared" si="40"/>
        <v>0</v>
      </c>
      <c r="E130" s="7">
        <f t="shared" si="41"/>
        <v>0</v>
      </c>
      <c r="F130" s="7">
        <f t="shared" si="42"/>
        <v>0</v>
      </c>
      <c r="G130" s="7">
        <f t="shared" si="43"/>
        <v>0</v>
      </c>
      <c r="H130" s="7">
        <f t="shared" si="44"/>
        <v>0</v>
      </c>
      <c r="I130" s="7">
        <f t="shared" si="45"/>
        <v>0</v>
      </c>
      <c r="J130" s="7">
        <f t="shared" si="46"/>
        <v>0</v>
      </c>
      <c r="K130" s="7">
        <f t="shared" si="47"/>
        <v>0</v>
      </c>
      <c r="L130" s="3">
        <f>(B130*2)+(C130*3)+E130</f>
        <v>0</v>
      </c>
    </row>
    <row r="131" spans="1:25" x14ac:dyDescent="0.2">
      <c r="B131" s="21"/>
      <c r="C131" s="16"/>
      <c r="D131" s="16"/>
      <c r="E131" s="16"/>
      <c r="F131" s="16"/>
      <c r="G131" s="16"/>
      <c r="H131" s="16"/>
      <c r="I131" s="16"/>
      <c r="J131" s="16"/>
      <c r="K131" s="16"/>
      <c r="L131" s="4"/>
      <c r="M131" s="7"/>
    </row>
    <row r="132" spans="1:25" ht="13.5" thickBot="1" x14ac:dyDescent="0.25">
      <c r="A132" t="s">
        <v>20</v>
      </c>
      <c r="B132" s="12">
        <f t="shared" ref="B132:L132" si="49">SUM(B122:B131)</f>
        <v>0</v>
      </c>
      <c r="C132" s="13">
        <f t="shared" si="49"/>
        <v>0</v>
      </c>
      <c r="D132" s="13">
        <f t="shared" si="49"/>
        <v>0</v>
      </c>
      <c r="E132" s="13">
        <f t="shared" si="49"/>
        <v>0</v>
      </c>
      <c r="F132" s="13">
        <f t="shared" si="49"/>
        <v>0</v>
      </c>
      <c r="G132" s="13">
        <f t="shared" si="49"/>
        <v>0</v>
      </c>
      <c r="H132" s="13">
        <f t="shared" si="49"/>
        <v>0</v>
      </c>
      <c r="I132" s="13">
        <f t="shared" si="49"/>
        <v>0</v>
      </c>
      <c r="J132" s="13">
        <f t="shared" si="49"/>
        <v>0</v>
      </c>
      <c r="K132" s="13">
        <f t="shared" si="49"/>
        <v>0</v>
      </c>
      <c r="L132" s="40">
        <f t="shared" si="49"/>
        <v>0</v>
      </c>
    </row>
    <row r="133" spans="1:25" x14ac:dyDescent="0.2">
      <c r="A133" t="s">
        <v>47</v>
      </c>
      <c r="B133" s="7" t="e">
        <f>B132/(U154+V154)</f>
        <v>#DIV/0!</v>
      </c>
      <c r="C133" s="7" t="e">
        <f>C132/(U154+V154)</f>
        <v>#DIV/0!</v>
      </c>
      <c r="D133" s="66" t="e">
        <f>D132/(U154+V154)</f>
        <v>#DIV/0!</v>
      </c>
      <c r="E133" s="66" t="e">
        <f>E132/(U154+V154)</f>
        <v>#DIV/0!</v>
      </c>
      <c r="F133" s="66" t="e">
        <f>F132/(U154+V154)</f>
        <v>#DIV/0!</v>
      </c>
      <c r="G133" s="66" t="e">
        <f>G132/(U154+V154)</f>
        <v>#DIV/0!</v>
      </c>
      <c r="H133" s="56" t="e">
        <f>H132/(U154+V154)</f>
        <v>#DIV/0!</v>
      </c>
      <c r="I133" s="56" t="e">
        <f>I132/(U154+V154)</f>
        <v>#DIV/0!</v>
      </c>
      <c r="J133" s="66" t="e">
        <f>J132/(U154+V154)</f>
        <v>#DIV/0!</v>
      </c>
      <c r="K133" s="66" t="e">
        <f>K132/(U154+V154)</f>
        <v>#DIV/0!</v>
      </c>
      <c r="L133" s="56" t="e">
        <f>L132/(U154+V154)</f>
        <v>#DIV/0!</v>
      </c>
      <c r="M133" s="2"/>
    </row>
    <row r="134" spans="1:25" x14ac:dyDescent="0.2">
      <c r="B134" s="7"/>
      <c r="C134" s="7"/>
      <c r="D134" s="7"/>
      <c r="E134" s="14" t="e">
        <f>+E132/D132</f>
        <v>#DIV/0!</v>
      </c>
      <c r="F134" s="14"/>
      <c r="G134" s="14"/>
      <c r="H134" s="14"/>
      <c r="I134" s="14"/>
      <c r="J134" s="7"/>
      <c r="K134" s="7"/>
      <c r="M134" s="2"/>
    </row>
    <row r="135" spans="1:25" x14ac:dyDescent="0.2">
      <c r="L135" s="2"/>
      <c r="M135" s="2"/>
    </row>
    <row r="137" spans="1:25" x14ac:dyDescent="0.2">
      <c r="A137" s="1" t="s">
        <v>23</v>
      </c>
      <c r="B137" t="s">
        <v>48</v>
      </c>
      <c r="D137" s="20" t="s">
        <v>49</v>
      </c>
      <c r="W137" s="20"/>
    </row>
    <row r="138" spans="1:25" x14ac:dyDescent="0.2">
      <c r="D138" s="20"/>
      <c r="L138" s="20"/>
      <c r="M138" s="20"/>
      <c r="U138" s="62" t="s">
        <v>26</v>
      </c>
      <c r="V138" s="62" t="s">
        <v>27</v>
      </c>
    </row>
    <row r="139" spans="1:25" x14ac:dyDescent="0.2">
      <c r="A139" s="7">
        <f t="shared" ref="A139:A146" si="50">+A32</f>
        <v>0</v>
      </c>
      <c r="B139">
        <f>SUM(U154:V154)-D139</f>
        <v>0</v>
      </c>
      <c r="D139" s="20">
        <f>K122</f>
        <v>0</v>
      </c>
      <c r="E139" t="s">
        <v>1</v>
      </c>
      <c r="G139" t="s">
        <v>24</v>
      </c>
      <c r="J139" s="19">
        <f>L13</f>
        <v>0</v>
      </c>
      <c r="K139" s="18" t="s">
        <v>25</v>
      </c>
      <c r="L139" s="20"/>
      <c r="M139" t="s">
        <v>8</v>
      </c>
      <c r="N139" t="s">
        <v>24</v>
      </c>
      <c r="R139">
        <f>X57</f>
        <v>0</v>
      </c>
      <c r="S139" s="18" t="s">
        <v>25</v>
      </c>
      <c r="U139">
        <f t="shared" ref="U139:U145" si="51">+IF(+J139&gt;L139,1,0)</f>
        <v>0</v>
      </c>
      <c r="V139">
        <f t="shared" ref="V139:V145" si="52">+IF(+L139&gt;J139,1,0)</f>
        <v>0</v>
      </c>
      <c r="Y139" s="20"/>
    </row>
    <row r="140" spans="1:25" x14ac:dyDescent="0.2">
      <c r="A140" s="7">
        <f t="shared" si="50"/>
        <v>0</v>
      </c>
      <c r="B140">
        <f>SUM(U154:V154)-D140</f>
        <v>0</v>
      </c>
      <c r="D140" s="20">
        <f t="shared" ref="D140:D147" si="53">K123</f>
        <v>0</v>
      </c>
      <c r="E140" t="s">
        <v>2</v>
      </c>
      <c r="G140" t="s">
        <v>24</v>
      </c>
      <c r="J140">
        <f>X13</f>
        <v>0</v>
      </c>
      <c r="K140" s="18" t="s">
        <v>25</v>
      </c>
      <c r="L140" s="20"/>
      <c r="M140" t="s">
        <v>9</v>
      </c>
      <c r="N140" t="s">
        <v>24</v>
      </c>
      <c r="R140">
        <f>L72</f>
        <v>0</v>
      </c>
      <c r="S140" s="18" t="s">
        <v>25</v>
      </c>
      <c r="T140" s="20"/>
      <c r="U140">
        <f t="shared" si="51"/>
        <v>0</v>
      </c>
      <c r="V140">
        <f t="shared" si="52"/>
        <v>0</v>
      </c>
      <c r="Y140" s="20"/>
    </row>
    <row r="141" spans="1:25" x14ac:dyDescent="0.2">
      <c r="A141" s="7">
        <f t="shared" si="50"/>
        <v>0</v>
      </c>
      <c r="B141">
        <f>SUM(U154:V154)-D141</f>
        <v>0</v>
      </c>
      <c r="D141" s="20">
        <f t="shared" si="53"/>
        <v>0</v>
      </c>
      <c r="E141" t="s">
        <v>3</v>
      </c>
      <c r="G141" t="s">
        <v>24</v>
      </c>
      <c r="J141">
        <f>L27</f>
        <v>0</v>
      </c>
      <c r="K141" s="18" t="s">
        <v>25</v>
      </c>
      <c r="L141" s="20"/>
      <c r="M141" t="s">
        <v>10</v>
      </c>
      <c r="N141" t="s">
        <v>24</v>
      </c>
      <c r="R141">
        <f>X72</f>
        <v>0</v>
      </c>
      <c r="S141" s="18" t="s">
        <v>25</v>
      </c>
      <c r="T141" s="20"/>
      <c r="U141">
        <f t="shared" si="51"/>
        <v>0</v>
      </c>
      <c r="V141">
        <f t="shared" si="52"/>
        <v>0</v>
      </c>
      <c r="Y141" s="20"/>
    </row>
    <row r="142" spans="1:25" x14ac:dyDescent="0.2">
      <c r="A142" s="7">
        <f t="shared" si="50"/>
        <v>0</v>
      </c>
      <c r="B142">
        <f>SUM(U154:V154)-D142</f>
        <v>0</v>
      </c>
      <c r="D142" s="20">
        <f t="shared" si="53"/>
        <v>0</v>
      </c>
      <c r="E142" t="s">
        <v>4</v>
      </c>
      <c r="G142" t="s">
        <v>24</v>
      </c>
      <c r="J142">
        <f>X27</f>
        <v>0</v>
      </c>
      <c r="K142" s="18" t="s">
        <v>25</v>
      </c>
      <c r="L142" s="20"/>
      <c r="M142" t="s">
        <v>11</v>
      </c>
      <c r="N142" t="s">
        <v>24</v>
      </c>
      <c r="R142">
        <f>L87</f>
        <v>0</v>
      </c>
      <c r="S142" s="18" t="s">
        <v>25</v>
      </c>
      <c r="T142" s="20"/>
      <c r="U142">
        <f t="shared" si="51"/>
        <v>0</v>
      </c>
      <c r="V142">
        <f t="shared" si="52"/>
        <v>0</v>
      </c>
      <c r="Y142" s="20"/>
    </row>
    <row r="143" spans="1:25" x14ac:dyDescent="0.2">
      <c r="A143" s="7">
        <f t="shared" si="50"/>
        <v>0</v>
      </c>
      <c r="B143">
        <f>SUM(U154:V154)-D143</f>
        <v>0</v>
      </c>
      <c r="D143" s="20">
        <f t="shared" si="53"/>
        <v>0</v>
      </c>
      <c r="E143" t="s">
        <v>5</v>
      </c>
      <c r="G143" t="s">
        <v>24</v>
      </c>
      <c r="J143">
        <f>L42</f>
        <v>0</v>
      </c>
      <c r="K143" s="18" t="s">
        <v>25</v>
      </c>
      <c r="L143" s="20"/>
      <c r="M143" t="s">
        <v>12</v>
      </c>
      <c r="N143" t="s">
        <v>24</v>
      </c>
      <c r="R143">
        <f>X87</f>
        <v>0</v>
      </c>
      <c r="S143" s="18" t="s">
        <v>25</v>
      </c>
      <c r="T143" s="20"/>
      <c r="U143">
        <f t="shared" si="51"/>
        <v>0</v>
      </c>
      <c r="V143">
        <f t="shared" si="52"/>
        <v>0</v>
      </c>
      <c r="Y143" s="20"/>
    </row>
    <row r="144" spans="1:25" x14ac:dyDescent="0.2">
      <c r="A144" s="7">
        <f t="shared" si="50"/>
        <v>0</v>
      </c>
      <c r="B144">
        <f>SUM(U154:V154)-D144</f>
        <v>0</v>
      </c>
      <c r="D144" s="20">
        <f t="shared" si="53"/>
        <v>0</v>
      </c>
      <c r="E144" t="s">
        <v>6</v>
      </c>
      <c r="G144" t="s">
        <v>24</v>
      </c>
      <c r="J144">
        <f>X42</f>
        <v>0</v>
      </c>
      <c r="K144" s="18" t="s">
        <v>25</v>
      </c>
      <c r="L144" s="20"/>
      <c r="M144" t="s">
        <v>13</v>
      </c>
      <c r="N144" t="s">
        <v>24</v>
      </c>
      <c r="R144">
        <f>L102</f>
        <v>0</v>
      </c>
      <c r="S144" s="18" t="s">
        <v>25</v>
      </c>
      <c r="T144" s="20"/>
      <c r="U144">
        <f t="shared" si="51"/>
        <v>0</v>
      </c>
      <c r="V144">
        <f t="shared" si="52"/>
        <v>0</v>
      </c>
      <c r="Y144" s="20"/>
    </row>
    <row r="145" spans="1:25" x14ac:dyDescent="0.2">
      <c r="A145" s="7">
        <f t="shared" si="50"/>
        <v>0</v>
      </c>
      <c r="B145">
        <f>SUM(U154:V154)-D145</f>
        <v>0</v>
      </c>
      <c r="D145" s="20">
        <f t="shared" si="53"/>
        <v>0</v>
      </c>
      <c r="E145" t="s">
        <v>7</v>
      </c>
      <c r="G145" t="s">
        <v>24</v>
      </c>
      <c r="J145">
        <f>L57</f>
        <v>0</v>
      </c>
      <c r="K145" s="18" t="s">
        <v>25</v>
      </c>
      <c r="L145" s="20"/>
      <c r="M145" t="s">
        <v>14</v>
      </c>
      <c r="N145" t="s">
        <v>24</v>
      </c>
      <c r="R145">
        <f>X102</f>
        <v>0</v>
      </c>
      <c r="S145" s="18" t="s">
        <v>25</v>
      </c>
      <c r="T145" s="20"/>
      <c r="U145">
        <f t="shared" si="51"/>
        <v>0</v>
      </c>
      <c r="V145">
        <f t="shared" si="52"/>
        <v>0</v>
      </c>
      <c r="Y145" s="20"/>
    </row>
    <row r="146" spans="1:25" x14ac:dyDescent="0.2">
      <c r="A146" s="7">
        <f t="shared" si="50"/>
        <v>0</v>
      </c>
      <c r="B146">
        <f>SUM(U154:V154)-D146</f>
        <v>0</v>
      </c>
      <c r="D146" s="20">
        <f t="shared" si="53"/>
        <v>0</v>
      </c>
      <c r="M146" t="s">
        <v>41</v>
      </c>
      <c r="N146" t="s">
        <v>24</v>
      </c>
      <c r="R146">
        <f>L117</f>
        <v>0</v>
      </c>
      <c r="S146" s="18" t="s">
        <v>25</v>
      </c>
      <c r="T146" s="20"/>
      <c r="U146">
        <f t="shared" ref="U146:U153" si="54">+IF(R139&gt;T139,1,0)</f>
        <v>0</v>
      </c>
      <c r="V146">
        <f t="shared" ref="V146:V153" si="55">+IF(+T139&gt;R139,1,0)</f>
        <v>0</v>
      </c>
    </row>
    <row r="147" spans="1:25" x14ac:dyDescent="0.2">
      <c r="A147" s="7">
        <f>A11</f>
        <v>0</v>
      </c>
      <c r="B147">
        <f>SUM(U154:V154)-D147</f>
        <v>0</v>
      </c>
      <c r="D147" s="20">
        <f t="shared" si="53"/>
        <v>0</v>
      </c>
      <c r="U147">
        <f t="shared" si="54"/>
        <v>0</v>
      </c>
      <c r="V147">
        <f t="shared" si="55"/>
        <v>0</v>
      </c>
    </row>
    <row r="148" spans="1:25" x14ac:dyDescent="0.2">
      <c r="U148">
        <f t="shared" si="54"/>
        <v>0</v>
      </c>
      <c r="V148">
        <f t="shared" si="55"/>
        <v>0</v>
      </c>
    </row>
    <row r="149" spans="1:25" x14ac:dyDescent="0.2">
      <c r="A149" s="1" t="s">
        <v>56</v>
      </c>
      <c r="U149">
        <f t="shared" si="54"/>
        <v>0</v>
      </c>
      <c r="V149">
        <f t="shared" si="55"/>
        <v>0</v>
      </c>
    </row>
    <row r="150" spans="1:25" x14ac:dyDescent="0.2">
      <c r="U150">
        <f t="shared" si="54"/>
        <v>0</v>
      </c>
      <c r="V150">
        <f t="shared" si="55"/>
        <v>0</v>
      </c>
    </row>
    <row r="151" spans="1:25" x14ac:dyDescent="0.2">
      <c r="A151">
        <f>A32</f>
        <v>0</v>
      </c>
      <c r="J151">
        <f>SUM(J139:J145)+SUM(R139:R146)</f>
        <v>0</v>
      </c>
      <c r="U151">
        <f t="shared" si="54"/>
        <v>0</v>
      </c>
      <c r="V151">
        <f t="shared" si="55"/>
        <v>0</v>
      </c>
    </row>
    <row r="152" spans="1:25" x14ac:dyDescent="0.2">
      <c r="A152">
        <f t="shared" ref="A152:A159" si="56">A33</f>
        <v>0</v>
      </c>
      <c r="U152">
        <f t="shared" si="54"/>
        <v>0</v>
      </c>
      <c r="V152">
        <f t="shared" si="55"/>
        <v>0</v>
      </c>
    </row>
    <row r="153" spans="1:25" x14ac:dyDescent="0.2">
      <c r="A153">
        <f t="shared" si="56"/>
        <v>0</v>
      </c>
      <c r="U153">
        <f t="shared" si="54"/>
        <v>0</v>
      </c>
      <c r="V153">
        <f t="shared" si="55"/>
        <v>0</v>
      </c>
    </row>
    <row r="154" spans="1:25" x14ac:dyDescent="0.2">
      <c r="A154">
        <f t="shared" si="56"/>
        <v>0</v>
      </c>
      <c r="U154" s="41">
        <f>SUM(U139:U153)</f>
        <v>0</v>
      </c>
      <c r="V154" s="41">
        <f>SUM(V139:V153)</f>
        <v>0</v>
      </c>
    </row>
    <row r="155" spans="1:25" x14ac:dyDescent="0.2">
      <c r="A155">
        <f t="shared" si="56"/>
        <v>0</v>
      </c>
    </row>
    <row r="156" spans="1:25" x14ac:dyDescent="0.2">
      <c r="A156">
        <f t="shared" si="56"/>
        <v>0</v>
      </c>
    </row>
    <row r="157" spans="1:25" x14ac:dyDescent="0.2">
      <c r="A157">
        <f t="shared" si="56"/>
        <v>0</v>
      </c>
    </row>
    <row r="158" spans="1:25" x14ac:dyDescent="0.2">
      <c r="A158">
        <f t="shared" si="56"/>
        <v>0</v>
      </c>
    </row>
    <row r="159" spans="1:25" x14ac:dyDescent="0.2">
      <c r="A159">
        <f t="shared" si="56"/>
        <v>0</v>
      </c>
    </row>
  </sheetData>
  <mergeCells count="10">
    <mergeCell ref="B120:L120"/>
    <mergeCell ref="N90:X90"/>
    <mergeCell ref="B90:L90"/>
    <mergeCell ref="B105:L105"/>
    <mergeCell ref="N15:X15"/>
    <mergeCell ref="N1:X1"/>
    <mergeCell ref="N30:X30"/>
    <mergeCell ref="N45:X45"/>
    <mergeCell ref="N60:X60"/>
    <mergeCell ref="N75:X75"/>
  </mergeCells>
  <phoneticPr fontId="0" type="noConversion"/>
  <pageMargins left="0.25" right="0.25" top="0.5" bottom="0.5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workbookViewId="0">
      <selection activeCell="G12" sqref="G12"/>
    </sheetView>
  </sheetViews>
  <sheetFormatPr defaultColWidth="9.140625" defaultRowHeight="15" x14ac:dyDescent="0.2"/>
  <cols>
    <col min="1" max="1" width="4.140625" style="23" customWidth="1"/>
    <col min="2" max="2" width="30.28515625" style="23" bestFit="1" customWidth="1"/>
    <col min="3" max="3" width="42.42578125" style="23" customWidth="1"/>
    <col min="4" max="4" width="9.140625" style="23"/>
    <col min="5" max="5" width="10.85546875" style="23" bestFit="1" customWidth="1"/>
    <col min="6" max="6" width="10.28515625" style="64" bestFit="1" customWidth="1"/>
    <col min="7" max="16384" width="9.140625" style="23"/>
  </cols>
  <sheetData>
    <row r="1" spans="1:6" ht="15.75" x14ac:dyDescent="0.25">
      <c r="A1" s="34" t="s">
        <v>71</v>
      </c>
      <c r="B1" s="30"/>
      <c r="C1" s="30"/>
      <c r="D1" s="30"/>
      <c r="E1" s="30"/>
      <c r="F1" s="63"/>
    </row>
    <row r="2" spans="1:6" ht="15.75" x14ac:dyDescent="0.25">
      <c r="A2" s="34" t="s">
        <v>123</v>
      </c>
      <c r="B2" s="30"/>
      <c r="C2" s="30"/>
      <c r="D2" s="30"/>
      <c r="E2" s="30"/>
      <c r="F2" s="63"/>
    </row>
    <row r="3" spans="1:6" ht="15.75" x14ac:dyDescent="0.25">
      <c r="A3" s="34" t="str">
        <f>+'D1 Summary'!A3</f>
        <v>As of 3/20/24</v>
      </c>
      <c r="B3" s="30"/>
      <c r="C3" s="30"/>
      <c r="D3" s="30"/>
      <c r="E3" s="30"/>
      <c r="F3" s="63"/>
    </row>
    <row r="4" spans="1:6" ht="15.75" x14ac:dyDescent="0.25">
      <c r="A4" s="36"/>
    </row>
    <row r="5" spans="1:6" ht="15.75" x14ac:dyDescent="0.25">
      <c r="B5" s="32" t="s">
        <v>36</v>
      </c>
      <c r="C5" s="32" t="s">
        <v>39</v>
      </c>
      <c r="D5" s="75" t="s">
        <v>40</v>
      </c>
      <c r="E5" s="75" t="s">
        <v>37</v>
      </c>
      <c r="F5" s="76" t="s">
        <v>38</v>
      </c>
    </row>
    <row r="6" spans="1:6" x14ac:dyDescent="0.2">
      <c r="B6" s="23" t="str">
        <f>'Crossfit 617'!A3</f>
        <v>Quadry Allen</v>
      </c>
      <c r="C6" s="23" t="str">
        <f>'Crossfit 617'!$A$1</f>
        <v>Crossfit 617</v>
      </c>
      <c r="D6" s="22">
        <f>'Crossfit 617'!L116</f>
        <v>236</v>
      </c>
      <c r="E6" s="22">
        <f>'Crossfit 617'!B132</f>
        <v>12</v>
      </c>
      <c r="F6" s="65">
        <f t="shared" ref="F6:F37" si="0">+D6/E6</f>
        <v>19.666666666666668</v>
      </c>
    </row>
    <row r="7" spans="1:6" x14ac:dyDescent="0.2">
      <c r="B7" s="23" t="str">
        <f>'Cathedral Station'!A10</f>
        <v>Brandon Ortez</v>
      </c>
      <c r="C7" s="23" t="str">
        <f>'Cathedral Station'!A1</f>
        <v>Cathedral Station</v>
      </c>
      <c r="D7" s="22">
        <f>'Cathedral Station'!L123</f>
        <v>152</v>
      </c>
      <c r="E7" s="22">
        <f>'Cathedral Station'!B139</f>
        <v>8</v>
      </c>
      <c r="F7" s="65">
        <f t="shared" si="0"/>
        <v>19</v>
      </c>
    </row>
    <row r="8" spans="1:6" x14ac:dyDescent="0.2">
      <c r="B8" s="23" t="str">
        <f>'Boston Realty'!A9</f>
        <v>Tom Meeus</v>
      </c>
      <c r="C8" s="23" t="str">
        <f>'Boston Realty'!A1</f>
        <v>Boston Realty</v>
      </c>
      <c r="D8" s="22">
        <f>'Boston Realty'!L122</f>
        <v>191</v>
      </c>
      <c r="E8" s="22">
        <f>'Boston Realty'!B138</f>
        <v>11</v>
      </c>
      <c r="F8" s="65">
        <f t="shared" si="0"/>
        <v>17.363636363636363</v>
      </c>
    </row>
    <row r="9" spans="1:6" x14ac:dyDescent="0.2">
      <c r="B9" s="23" t="str">
        <f>'Club Cafe'!A11</f>
        <v>Jake Smith</v>
      </c>
      <c r="C9" s="23" t="str">
        <f>'Club Cafe'!A1</f>
        <v>Club Café</v>
      </c>
      <c r="D9" s="22">
        <f>'Club Cafe'!L124</f>
        <v>136</v>
      </c>
      <c r="E9" s="22">
        <f>'Club Cafe'!B140</f>
        <v>9</v>
      </c>
      <c r="F9" s="65">
        <f t="shared" si="0"/>
        <v>15.111111111111111</v>
      </c>
    </row>
    <row r="10" spans="1:6" x14ac:dyDescent="0.2">
      <c r="B10" s="23" t="str">
        <f>'Dorchester Brewing'!A3</f>
        <v>Matt Bibeau</v>
      </c>
      <c r="C10" s="23" t="str">
        <f>'Dorchester Brewing'!A1</f>
        <v>Dorchester Brewing</v>
      </c>
      <c r="D10" s="22">
        <f>'Dorchester Brewing'!L116</f>
        <v>159</v>
      </c>
      <c r="E10" s="22">
        <f>'Dorchester Brewing'!B132</f>
        <v>11</v>
      </c>
      <c r="F10" s="65">
        <f t="shared" si="0"/>
        <v>14.454545454545455</v>
      </c>
    </row>
    <row r="11" spans="1:6" x14ac:dyDescent="0.2">
      <c r="B11" s="23" t="str">
        <f>'Harp + Bard'!A4</f>
        <v>Ryan Duff</v>
      </c>
      <c r="C11" s="23" t="str">
        <f>'Harp + Bard'!A1</f>
        <v>Harp + Bard</v>
      </c>
      <c r="D11" s="22">
        <f>'Harp + Bard'!L117</f>
        <v>163</v>
      </c>
      <c r="E11" s="22">
        <f>'Harp + Bard'!B133</f>
        <v>12</v>
      </c>
      <c r="F11" s="65">
        <f t="shared" si="0"/>
        <v>13.583333333333334</v>
      </c>
    </row>
    <row r="12" spans="1:6" x14ac:dyDescent="0.2">
      <c r="B12" s="23" t="str">
        <f>dBar!A8</f>
        <v>Alex Moore</v>
      </c>
      <c r="C12" s="23" t="str">
        <f>dBar!A1</f>
        <v>dBar</v>
      </c>
      <c r="D12" s="22">
        <f>dBar!L121</f>
        <v>107</v>
      </c>
      <c r="E12" s="22">
        <f>dBar!B137</f>
        <v>8</v>
      </c>
      <c r="F12" s="65">
        <f t="shared" si="0"/>
        <v>13.375</v>
      </c>
    </row>
    <row r="13" spans="1:6" x14ac:dyDescent="0.2">
      <c r="B13" s="23" t="str">
        <f>dBar!A140</f>
        <v>Eric Wolven</v>
      </c>
      <c r="C13" s="23" t="str">
        <f>dBar!A1</f>
        <v>dBar</v>
      </c>
      <c r="D13" s="22">
        <f>dBar!L124</f>
        <v>146</v>
      </c>
      <c r="E13" s="22">
        <f>dBar!B140</f>
        <v>12</v>
      </c>
      <c r="F13" s="65">
        <f t="shared" si="0"/>
        <v>12.166666666666666</v>
      </c>
    </row>
    <row r="14" spans="1:6" x14ac:dyDescent="0.2">
      <c r="B14" s="23" t="str">
        <f>'Cathedral Station'!A7</f>
        <v>Greg Dufraisse</v>
      </c>
      <c r="C14" s="23" t="str">
        <f>'Cathedral Station'!A1</f>
        <v>Cathedral Station</v>
      </c>
      <c r="D14" s="22">
        <f>'Cathedral Station'!L120</f>
        <v>139</v>
      </c>
      <c r="E14" s="22">
        <f>'Cathedral Station'!B136</f>
        <v>12</v>
      </c>
      <c r="F14" s="65">
        <f t="shared" si="0"/>
        <v>11.583333333333334</v>
      </c>
    </row>
    <row r="15" spans="1:6" x14ac:dyDescent="0.2">
      <c r="B15" s="23" t="str">
        <f>'Club Cafe'!A8</f>
        <v>Jake Novak</v>
      </c>
      <c r="C15" s="23" t="str">
        <f>'Club Cafe'!A1</f>
        <v>Club Café</v>
      </c>
      <c r="D15" s="22">
        <f>'Club Cafe'!L121</f>
        <v>138</v>
      </c>
      <c r="E15" s="22">
        <f>'Club Cafe'!B137</f>
        <v>12</v>
      </c>
      <c r="F15" s="65">
        <f t="shared" si="0"/>
        <v>11.5</v>
      </c>
    </row>
    <row r="16" spans="1:6" x14ac:dyDescent="0.2">
      <c r="B16" s="23" t="str">
        <f>'Crossfit 617'!A7</f>
        <v>Eric Karstunen</v>
      </c>
      <c r="C16" s="23" t="str">
        <f>'Crossfit 617'!$A$1</f>
        <v>Crossfit 617</v>
      </c>
      <c r="D16" s="22">
        <f>'Crossfit 617'!L120</f>
        <v>129</v>
      </c>
      <c r="E16" s="22">
        <f>'Crossfit 617'!B136</f>
        <v>12</v>
      </c>
      <c r="F16" s="65">
        <f t="shared" si="0"/>
        <v>10.75</v>
      </c>
    </row>
    <row r="17" spans="2:6" x14ac:dyDescent="0.2">
      <c r="B17" s="23" t="str">
        <f>dBar!A3</f>
        <v>TJ Calloway</v>
      </c>
      <c r="C17" s="23" t="str">
        <f>dBar!A1</f>
        <v>dBar</v>
      </c>
      <c r="D17" s="22">
        <f>dBar!L116</f>
        <v>71</v>
      </c>
      <c r="E17" s="22">
        <f>dBar!B132</f>
        <v>7</v>
      </c>
      <c r="F17" s="65">
        <f t="shared" si="0"/>
        <v>10.142857142857142</v>
      </c>
    </row>
    <row r="18" spans="2:6" x14ac:dyDescent="0.2">
      <c r="B18" s="23" t="str">
        <f>'Dorchester Brewing'!A11</f>
        <v>John Zhang</v>
      </c>
      <c r="C18" s="23" t="str">
        <f>'Dorchester Brewing'!A1</f>
        <v>Dorchester Brewing</v>
      </c>
      <c r="D18" s="22">
        <f>'Dorchester Brewing'!L124</f>
        <v>110</v>
      </c>
      <c r="E18" s="22">
        <f>'Dorchester Brewing'!B140</f>
        <v>11</v>
      </c>
      <c r="F18" s="65">
        <f t="shared" si="0"/>
        <v>10</v>
      </c>
    </row>
    <row r="19" spans="2:6" x14ac:dyDescent="0.2">
      <c r="B19" s="23" t="str">
        <f>'Club Cafe'!A6</f>
        <v>Xamian Gist</v>
      </c>
      <c r="C19" s="23" t="str">
        <f>'Club Cafe'!A1</f>
        <v>Club Café</v>
      </c>
      <c r="D19" s="22">
        <f>'Club Cafe'!L119</f>
        <v>69</v>
      </c>
      <c r="E19" s="22">
        <f>'Club Cafe'!B135</f>
        <v>7</v>
      </c>
      <c r="F19" s="65">
        <f t="shared" si="0"/>
        <v>9.8571428571428577</v>
      </c>
    </row>
    <row r="20" spans="2:6" x14ac:dyDescent="0.2">
      <c r="B20" s="23" t="str">
        <f>'Cathedral Station'!A8</f>
        <v>Terry Epps</v>
      </c>
      <c r="C20" s="23" t="str">
        <f>'Cathedral Station'!A1</f>
        <v>Cathedral Station</v>
      </c>
      <c r="D20" s="22">
        <f>'Cathedral Station'!L121</f>
        <v>113</v>
      </c>
      <c r="E20" s="22">
        <f>'Cathedral Station'!B137</f>
        <v>12</v>
      </c>
      <c r="F20" s="65">
        <f t="shared" si="0"/>
        <v>9.4166666666666661</v>
      </c>
    </row>
    <row r="21" spans="2:6" x14ac:dyDescent="0.2">
      <c r="B21" s="23" t="str">
        <f>'Harp + Bard'!A6</f>
        <v>Patrick Lee</v>
      </c>
      <c r="C21" s="23" t="str">
        <f>'Harp + Bard'!A1</f>
        <v>Harp + Bard</v>
      </c>
      <c r="D21" s="22">
        <f>'Harp + Bard'!L119</f>
        <v>102</v>
      </c>
      <c r="E21" s="22">
        <f>'Harp + Bard'!B135</f>
        <v>11</v>
      </c>
      <c r="F21" s="65">
        <f t="shared" si="0"/>
        <v>9.2727272727272734</v>
      </c>
    </row>
    <row r="22" spans="2:6" x14ac:dyDescent="0.2">
      <c r="B22" s="23" t="str">
        <f>'Boston Realty'!A11</f>
        <v>Jun Wang</v>
      </c>
      <c r="C22" s="23" t="str">
        <f>'Boston Realty'!A1</f>
        <v>Boston Realty</v>
      </c>
      <c r="D22" s="22">
        <f>'Boston Realty'!L124</f>
        <v>100</v>
      </c>
      <c r="E22" s="22">
        <f>'Boston Realty'!B140</f>
        <v>11</v>
      </c>
      <c r="F22" s="65">
        <f t="shared" si="0"/>
        <v>9.0909090909090917</v>
      </c>
    </row>
    <row r="23" spans="2:6" x14ac:dyDescent="0.2">
      <c r="B23" s="23" t="str">
        <f>'Boston Realty'!A4</f>
        <v>Mike Brosseau</v>
      </c>
      <c r="C23" s="23" t="str">
        <f>'Boston Realty'!A1</f>
        <v>Boston Realty</v>
      </c>
      <c r="D23" s="22">
        <f>'Boston Realty'!L117</f>
        <v>89</v>
      </c>
      <c r="E23" s="22">
        <f>'Boston Realty'!B133</f>
        <v>10</v>
      </c>
      <c r="F23" s="65">
        <f t="shared" si="0"/>
        <v>8.9</v>
      </c>
    </row>
    <row r="24" spans="2:6" x14ac:dyDescent="0.2">
      <c r="B24" s="23" t="str">
        <f>'Cathedral Station'!A5</f>
        <v>Jake Cotto</v>
      </c>
      <c r="C24" s="23" t="str">
        <f>'Cathedral Station'!A1</f>
        <v>Cathedral Station</v>
      </c>
      <c r="D24" s="22">
        <f>'Cathedral Station'!L118</f>
        <v>80</v>
      </c>
      <c r="E24" s="22">
        <f>'Cathedral Station'!B134</f>
        <v>9</v>
      </c>
      <c r="F24" s="65">
        <f t="shared" si="0"/>
        <v>8.8888888888888893</v>
      </c>
    </row>
    <row r="25" spans="2:6" x14ac:dyDescent="0.2">
      <c r="B25" s="23" t="str">
        <f>dBar!A10</f>
        <v>Adam Patten</v>
      </c>
      <c r="C25" s="23" t="str">
        <f>dBar!A1</f>
        <v>dBar</v>
      </c>
      <c r="D25" s="22">
        <f>dBar!L123</f>
        <v>50</v>
      </c>
      <c r="E25" s="22">
        <f>dBar!B139</f>
        <v>6</v>
      </c>
      <c r="F25" s="65">
        <f t="shared" si="0"/>
        <v>8.3333333333333339</v>
      </c>
    </row>
    <row r="26" spans="2:6" x14ac:dyDescent="0.2">
      <c r="B26" s="23" t="str">
        <f>'Dorchester Brewing'!A8</f>
        <v>Austin Souders</v>
      </c>
      <c r="C26" s="23" t="str">
        <f>'Dorchester Brewing'!A1</f>
        <v>Dorchester Brewing</v>
      </c>
      <c r="D26" s="22">
        <f>'Dorchester Brewing'!L121</f>
        <v>83</v>
      </c>
      <c r="E26" s="22">
        <f>'Dorchester Brewing'!B137</f>
        <v>10</v>
      </c>
      <c r="F26" s="65">
        <f t="shared" si="0"/>
        <v>8.3000000000000007</v>
      </c>
    </row>
    <row r="27" spans="2:6" x14ac:dyDescent="0.2">
      <c r="B27" s="23" t="str">
        <f>'Dorchester Brewing'!A4</f>
        <v>Kevin Davila</v>
      </c>
      <c r="C27" s="23" t="str">
        <f>'Dorchester Brewing'!A1</f>
        <v>Dorchester Brewing</v>
      </c>
      <c r="D27" s="22">
        <f>'Dorchester Brewing'!L117</f>
        <v>70</v>
      </c>
      <c r="E27" s="22">
        <f>'Dorchester Brewing'!B133</f>
        <v>9</v>
      </c>
      <c r="F27" s="65">
        <f t="shared" si="0"/>
        <v>7.7777777777777777</v>
      </c>
    </row>
    <row r="28" spans="2:6" x14ac:dyDescent="0.2">
      <c r="B28" s="23" t="str">
        <f>'Crossfit 617'!A6</f>
        <v>Rolph, Jean-Baptiste</v>
      </c>
      <c r="C28" s="23" t="str">
        <f>'Crossfit 617'!$A$1</f>
        <v>Crossfit 617</v>
      </c>
      <c r="D28" s="22">
        <f>'Crossfit 617'!L119</f>
        <v>90</v>
      </c>
      <c r="E28" s="22">
        <f>'Crossfit 617'!B135</f>
        <v>12</v>
      </c>
      <c r="F28" s="65">
        <f t="shared" si="0"/>
        <v>7.5</v>
      </c>
    </row>
    <row r="29" spans="2:6" x14ac:dyDescent="0.2">
      <c r="B29" s="23" t="str">
        <f>'Harp + Bard'!A140</f>
        <v>Tim Walsh</v>
      </c>
      <c r="C29" s="23" t="str">
        <f>'Harp + Bard'!A1</f>
        <v>Harp + Bard</v>
      </c>
      <c r="D29" s="22">
        <f>'Harp + Bard'!L124</f>
        <v>75</v>
      </c>
      <c r="E29" s="22">
        <f>'Harp + Bard'!B140</f>
        <v>10</v>
      </c>
      <c r="F29" s="65">
        <f t="shared" si="0"/>
        <v>7.5</v>
      </c>
    </row>
    <row r="30" spans="2:6" x14ac:dyDescent="0.2">
      <c r="B30" s="23" t="str">
        <f>'Harp + Bard'!A8</f>
        <v>Mike O'Brien</v>
      </c>
      <c r="C30" s="23" t="str">
        <f>'Harp + Bard'!A1</f>
        <v>Harp + Bard</v>
      </c>
      <c r="D30" s="22">
        <f>'Harp + Bard'!L121</f>
        <v>72</v>
      </c>
      <c r="E30" s="22">
        <f>'Harp + Bard'!B137</f>
        <v>10</v>
      </c>
      <c r="F30" s="65">
        <f t="shared" si="0"/>
        <v>7.2</v>
      </c>
    </row>
    <row r="31" spans="2:6" x14ac:dyDescent="0.2">
      <c r="B31" s="23" t="str">
        <f>'Crossfit 617'!A11</f>
        <v>Mike Ward</v>
      </c>
      <c r="C31" s="23" t="str">
        <f>'Crossfit 617'!$A$1</f>
        <v>Crossfit 617</v>
      </c>
      <c r="D31" s="22">
        <f>'Crossfit 617'!L124</f>
        <v>62</v>
      </c>
      <c r="E31" s="22">
        <f>'Crossfit 617'!B140</f>
        <v>9</v>
      </c>
      <c r="F31" s="65">
        <f t="shared" si="0"/>
        <v>6.8888888888888893</v>
      </c>
    </row>
    <row r="32" spans="2:6" x14ac:dyDescent="0.2">
      <c r="B32" s="23" t="str">
        <f>dBar!A141</f>
        <v>Andrew Guerra</v>
      </c>
      <c r="C32" s="23" t="str">
        <f>dBar!A1</f>
        <v>dBar</v>
      </c>
      <c r="D32" s="22">
        <f>dBar!L125</f>
        <v>27</v>
      </c>
      <c r="E32" s="22">
        <f>dBar!B141</f>
        <v>4</v>
      </c>
      <c r="F32" s="65">
        <f t="shared" si="0"/>
        <v>6.75</v>
      </c>
    </row>
    <row r="33" spans="2:6" x14ac:dyDescent="0.2">
      <c r="B33" s="23" t="str">
        <f>'Dorchester Brewing'!A6</f>
        <v>Chris Logue</v>
      </c>
      <c r="C33" s="23" t="str">
        <f>'Dorchester Brewing'!A1</f>
        <v>Dorchester Brewing</v>
      </c>
      <c r="D33" s="22">
        <f>'Dorchester Brewing'!L119</f>
        <v>65</v>
      </c>
      <c r="E33" s="22">
        <f>'Dorchester Brewing'!B135</f>
        <v>10</v>
      </c>
      <c r="F33" s="65">
        <f t="shared" si="0"/>
        <v>6.5</v>
      </c>
    </row>
    <row r="34" spans="2:6" x14ac:dyDescent="0.2">
      <c r="B34" s="23" t="str">
        <f>'Boston Realty'!A10</f>
        <v>Max Milder</v>
      </c>
      <c r="C34" s="23" t="str">
        <f>'Boston Realty'!A1</f>
        <v>Boston Realty</v>
      </c>
      <c r="D34" s="22">
        <f>'Boston Realty'!L123</f>
        <v>62</v>
      </c>
      <c r="E34" s="22">
        <f>'Boston Realty'!B139</f>
        <v>10</v>
      </c>
      <c r="F34" s="65">
        <f t="shared" si="0"/>
        <v>6.2</v>
      </c>
    </row>
    <row r="35" spans="2:6" x14ac:dyDescent="0.2">
      <c r="B35" s="23" t="str">
        <f>dBar!A9</f>
        <v>Chris Nudd</v>
      </c>
      <c r="C35" s="23" t="str">
        <f>dBar!A1</f>
        <v>dBar</v>
      </c>
      <c r="D35" s="22">
        <f>dBar!L122</f>
        <v>68</v>
      </c>
      <c r="E35" s="22">
        <f>dBar!B138</f>
        <v>11</v>
      </c>
      <c r="F35" s="65">
        <f t="shared" si="0"/>
        <v>6.1818181818181817</v>
      </c>
    </row>
    <row r="36" spans="2:6" x14ac:dyDescent="0.2">
      <c r="B36" s="23" t="str">
        <f>'Dorchester Brewing'!A9</f>
        <v>Mike Umberger</v>
      </c>
      <c r="C36" s="23" t="str">
        <f>'Dorchester Brewing'!A1</f>
        <v>Dorchester Brewing</v>
      </c>
      <c r="D36" s="22">
        <f>'Dorchester Brewing'!L122</f>
        <v>48</v>
      </c>
      <c r="E36" s="22">
        <f>'Dorchester Brewing'!B138</f>
        <v>9</v>
      </c>
      <c r="F36" s="65">
        <f t="shared" si="0"/>
        <v>5.333333333333333</v>
      </c>
    </row>
    <row r="37" spans="2:6" x14ac:dyDescent="0.2">
      <c r="B37" s="23" t="str">
        <f>'Club Cafe'!A5</f>
        <v>Jason Flood</v>
      </c>
      <c r="C37" s="23" t="str">
        <f>'Club Cafe'!A1</f>
        <v>Club Café</v>
      </c>
      <c r="D37" s="22">
        <f>'Club Cafe'!L118</f>
        <v>60</v>
      </c>
      <c r="E37" s="22">
        <f>'Club Cafe'!B134</f>
        <v>12</v>
      </c>
      <c r="F37" s="65">
        <f t="shared" si="0"/>
        <v>5</v>
      </c>
    </row>
    <row r="38" spans="2:6" x14ac:dyDescent="0.2">
      <c r="B38" s="23" t="str">
        <f>dBar!A7</f>
        <v>Wade Lawrence</v>
      </c>
      <c r="C38" s="23" t="str">
        <f>dBar!A1</f>
        <v>dBar</v>
      </c>
      <c r="D38" s="22">
        <f>dBar!L120</f>
        <v>50</v>
      </c>
      <c r="E38" s="22">
        <f>dBar!B136</f>
        <v>10</v>
      </c>
      <c r="F38" s="65">
        <f t="shared" ref="F38:F69" si="1">+D38/E38</f>
        <v>5</v>
      </c>
    </row>
    <row r="39" spans="2:6" x14ac:dyDescent="0.2">
      <c r="B39" s="23" t="str">
        <f>'Boston Realty'!A3</f>
        <v>Matt Allen</v>
      </c>
      <c r="C39" s="23" t="str">
        <f>'Boston Realty'!A1</f>
        <v>Boston Realty</v>
      </c>
      <c r="D39" s="22">
        <f>'Boston Realty'!L116</f>
        <v>39</v>
      </c>
      <c r="E39" s="22">
        <f>'Boston Realty'!B132</f>
        <v>8</v>
      </c>
      <c r="F39" s="65">
        <f t="shared" si="1"/>
        <v>4.875</v>
      </c>
    </row>
    <row r="40" spans="2:6" x14ac:dyDescent="0.2">
      <c r="B40" s="23" t="str">
        <f>'Club Cafe'!A7</f>
        <v>Larry Luizzo</v>
      </c>
      <c r="C40" s="23" t="str">
        <f>'Club Cafe'!A1</f>
        <v>Club Café</v>
      </c>
      <c r="D40" s="22">
        <f>'Club Cafe'!L120</f>
        <v>40</v>
      </c>
      <c r="E40" s="22">
        <f>'Club Cafe'!B136</f>
        <v>9</v>
      </c>
      <c r="F40" s="65">
        <f t="shared" si="1"/>
        <v>4.4444444444444446</v>
      </c>
    </row>
    <row r="41" spans="2:6" x14ac:dyDescent="0.2">
      <c r="B41" s="23" t="str">
        <f>'Cathedral Station'!A3</f>
        <v>Michael Aragon-Robbins</v>
      </c>
      <c r="C41" s="23" t="str">
        <f>'Cathedral Station'!A1</f>
        <v>Cathedral Station</v>
      </c>
      <c r="D41" s="22">
        <f>'Cathedral Station'!L116</f>
        <v>52</v>
      </c>
      <c r="E41" s="22">
        <f>'Cathedral Station'!B132</f>
        <v>12</v>
      </c>
      <c r="F41" s="65">
        <f t="shared" si="1"/>
        <v>4.333333333333333</v>
      </c>
    </row>
    <row r="42" spans="2:6" x14ac:dyDescent="0.2">
      <c r="B42" s="23" t="str">
        <f>'Club Cafe'!A3</f>
        <v>Anthony Britt</v>
      </c>
      <c r="C42" s="23" t="str">
        <f>'Club Cafe'!A1</f>
        <v>Club Café</v>
      </c>
      <c r="D42" s="22">
        <f>'Club Cafe'!L116</f>
        <v>47</v>
      </c>
      <c r="E42" s="22">
        <f>'Club Cafe'!B132</f>
        <v>11</v>
      </c>
      <c r="F42" s="65">
        <f t="shared" si="1"/>
        <v>4.2727272727272725</v>
      </c>
    </row>
    <row r="43" spans="2:6" x14ac:dyDescent="0.2">
      <c r="B43" s="23" t="str">
        <f>'Boston Realty'!A8</f>
        <v>Daniel Lander</v>
      </c>
      <c r="C43" s="23" t="str">
        <f>'Boston Realty'!A1</f>
        <v>Boston Realty</v>
      </c>
      <c r="D43" s="22">
        <f>'Boston Realty'!L121</f>
        <v>46</v>
      </c>
      <c r="E43" s="22">
        <f>'Boston Realty'!B137</f>
        <v>11</v>
      </c>
      <c r="F43" s="65">
        <f t="shared" si="1"/>
        <v>4.1818181818181817</v>
      </c>
    </row>
    <row r="44" spans="2:6" x14ac:dyDescent="0.2">
      <c r="B44" s="23" t="str">
        <f>dBar!A4</f>
        <v>Anthony Consoles</v>
      </c>
      <c r="C44" s="23" t="str">
        <f>dBar!A1</f>
        <v>dBar</v>
      </c>
      <c r="D44" s="22">
        <f>dBar!L117</f>
        <v>12</v>
      </c>
      <c r="E44" s="22">
        <f>dBar!B133</f>
        <v>3</v>
      </c>
      <c r="F44" s="65">
        <f t="shared" si="1"/>
        <v>4</v>
      </c>
    </row>
    <row r="45" spans="2:6" x14ac:dyDescent="0.2">
      <c r="B45" s="23" t="str">
        <f>'Harp + Bard'!A10</f>
        <v>Matt Swingler</v>
      </c>
      <c r="C45" s="23" t="str">
        <f>'Harp + Bard'!A1</f>
        <v>Harp + Bard</v>
      </c>
      <c r="D45" s="22">
        <f>'Harp + Bard'!L123</f>
        <v>39</v>
      </c>
      <c r="E45" s="22">
        <f>'Harp + Bard'!B139</f>
        <v>10</v>
      </c>
      <c r="F45" s="65">
        <f t="shared" si="1"/>
        <v>3.9</v>
      </c>
    </row>
    <row r="46" spans="2:6" x14ac:dyDescent="0.2">
      <c r="B46" s="23" t="str">
        <f>'Cathedral Station'!A11</f>
        <v>Kevin St. Gelais</v>
      </c>
      <c r="C46" s="23" t="str">
        <f>'Cathedral Station'!A1</f>
        <v>Cathedral Station</v>
      </c>
      <c r="D46" s="22">
        <f>'Cathedral Station'!L124</f>
        <v>35</v>
      </c>
      <c r="E46" s="22">
        <f>'Cathedral Station'!B140</f>
        <v>9</v>
      </c>
      <c r="F46" s="65">
        <f t="shared" si="1"/>
        <v>3.8888888888888888</v>
      </c>
    </row>
    <row r="47" spans="2:6" x14ac:dyDescent="0.2">
      <c r="B47" s="23" t="str">
        <f>dBar!A6</f>
        <v>Luke Dwyer</v>
      </c>
      <c r="C47" s="23" t="str">
        <f>dBar!A1</f>
        <v>dBar</v>
      </c>
      <c r="D47" s="22">
        <f>dBar!L119</f>
        <v>30</v>
      </c>
      <c r="E47" s="22">
        <f>dBar!B135</f>
        <v>8</v>
      </c>
      <c r="F47" s="65">
        <f t="shared" si="1"/>
        <v>3.75</v>
      </c>
    </row>
    <row r="48" spans="2:6" x14ac:dyDescent="0.2">
      <c r="B48" s="23" t="str">
        <f>'Boston Realty'!A6</f>
        <v>Jerry Fang</v>
      </c>
      <c r="C48" s="23" t="str">
        <f>'Boston Realty'!A1</f>
        <v>Boston Realty</v>
      </c>
      <c r="D48" s="22">
        <f>'Boston Realty'!L119</f>
        <v>39</v>
      </c>
      <c r="E48" s="22">
        <f>'Boston Realty'!B135</f>
        <v>12</v>
      </c>
      <c r="F48" s="65">
        <f t="shared" si="1"/>
        <v>3.25</v>
      </c>
    </row>
    <row r="49" spans="2:6" x14ac:dyDescent="0.2">
      <c r="B49" s="23" t="str">
        <f>'Club Cafe'!A4</f>
        <v>Eric Dusel</v>
      </c>
      <c r="C49" s="23" t="str">
        <f>'Club Cafe'!A1</f>
        <v>Club Café</v>
      </c>
      <c r="D49" s="22">
        <f>'Club Cafe'!L117</f>
        <v>37</v>
      </c>
      <c r="E49" s="22">
        <f>'Club Cafe'!B133</f>
        <v>12</v>
      </c>
      <c r="F49" s="65">
        <f t="shared" si="1"/>
        <v>3.0833333333333335</v>
      </c>
    </row>
    <row r="50" spans="2:6" x14ac:dyDescent="0.2">
      <c r="B50" s="23" t="str">
        <f>'Boston Realty'!A5</f>
        <v>Andrew Burke</v>
      </c>
      <c r="C50" s="23" t="str">
        <f>'Boston Realty'!A1</f>
        <v>Boston Realty</v>
      </c>
      <c r="D50" s="22">
        <f>'Boston Realty'!L118</f>
        <v>20</v>
      </c>
      <c r="E50" s="22">
        <f>'Boston Realty'!B134</f>
        <v>7</v>
      </c>
      <c r="F50" s="65">
        <f t="shared" si="1"/>
        <v>2.8571428571428572</v>
      </c>
    </row>
    <row r="51" spans="2:6" x14ac:dyDescent="0.2">
      <c r="B51" s="23" t="str">
        <f>'Club Cafe'!A10</f>
        <v>Jasper Pray</v>
      </c>
      <c r="C51" s="23" t="str">
        <f>'Club Cafe'!A1</f>
        <v>Club Café</v>
      </c>
      <c r="D51" s="22">
        <f>'Club Cafe'!L123</f>
        <v>25</v>
      </c>
      <c r="E51" s="22">
        <f>'Club Cafe'!B139</f>
        <v>9</v>
      </c>
      <c r="F51" s="65">
        <f t="shared" si="1"/>
        <v>2.7777777777777777</v>
      </c>
    </row>
    <row r="52" spans="2:6" x14ac:dyDescent="0.2">
      <c r="B52" s="23" t="str">
        <f>'Dorchester Brewing'!A10</f>
        <v>Tom Walsh</v>
      </c>
      <c r="C52" s="23" t="str">
        <f>'Dorchester Brewing'!A1</f>
        <v>Dorchester Brewing</v>
      </c>
      <c r="D52" s="22">
        <f>'Dorchester Brewing'!L123</f>
        <v>16</v>
      </c>
      <c r="E52" s="22">
        <f>'Dorchester Brewing'!B139</f>
        <v>6</v>
      </c>
      <c r="F52" s="65">
        <f t="shared" si="1"/>
        <v>2.6666666666666665</v>
      </c>
    </row>
    <row r="53" spans="2:6" x14ac:dyDescent="0.2">
      <c r="B53" s="23" t="str">
        <f>'Dorchester Brewing'!A7</f>
        <v>Max Rittner</v>
      </c>
      <c r="C53" s="23" t="str">
        <f>'Dorchester Brewing'!A1</f>
        <v>Dorchester Brewing</v>
      </c>
      <c r="D53" s="22">
        <f>'Dorchester Brewing'!L120</f>
        <v>25</v>
      </c>
      <c r="E53" s="22">
        <f>'Dorchester Brewing'!B136</f>
        <v>10</v>
      </c>
      <c r="F53" s="65">
        <f t="shared" si="1"/>
        <v>2.5</v>
      </c>
    </row>
    <row r="54" spans="2:6" x14ac:dyDescent="0.2">
      <c r="B54" s="23" t="str">
        <f>dBar!A5</f>
        <v>Jared Creighton</v>
      </c>
      <c r="C54" s="23" t="str">
        <f>dBar!A1</f>
        <v>dBar</v>
      </c>
      <c r="D54" s="22">
        <f>dBar!L118</f>
        <v>26</v>
      </c>
      <c r="E54" s="22">
        <f>dBar!B134</f>
        <v>11</v>
      </c>
      <c r="F54" s="65">
        <f t="shared" si="1"/>
        <v>2.3636363636363638</v>
      </c>
    </row>
    <row r="55" spans="2:6" x14ac:dyDescent="0.2">
      <c r="B55" s="23" t="str">
        <f>'Crossfit 617'!A8</f>
        <v>Pat Lawlor</v>
      </c>
      <c r="C55" s="23" t="str">
        <f>'Crossfit 617'!$A$1</f>
        <v>Crossfit 617</v>
      </c>
      <c r="D55" s="22">
        <f>'Crossfit 617'!L121</f>
        <v>25</v>
      </c>
      <c r="E55" s="22">
        <f>'Crossfit 617'!B137</f>
        <v>11</v>
      </c>
      <c r="F55" s="65">
        <f t="shared" si="1"/>
        <v>2.2727272727272729</v>
      </c>
    </row>
    <row r="56" spans="2:6" x14ac:dyDescent="0.2">
      <c r="B56" s="23" t="str">
        <f>'Harp + Bard'!A9</f>
        <v>Brian Provencher</v>
      </c>
      <c r="C56" s="23" t="str">
        <f>'Harp + Bard'!A1</f>
        <v>Harp + Bard</v>
      </c>
      <c r="D56" s="22">
        <f>'Harp + Bard'!L122</f>
        <v>22</v>
      </c>
      <c r="E56" s="22">
        <f>'Harp + Bard'!B138</f>
        <v>10</v>
      </c>
      <c r="F56" s="65">
        <f t="shared" si="1"/>
        <v>2.2000000000000002</v>
      </c>
    </row>
    <row r="57" spans="2:6" x14ac:dyDescent="0.2">
      <c r="B57" s="23" t="str">
        <f>'Harp + Bard'!A7</f>
        <v>Nick McGrail</v>
      </c>
      <c r="C57" s="23" t="str">
        <f>'Harp + Bard'!A1</f>
        <v>Harp + Bard</v>
      </c>
      <c r="D57" s="22">
        <f>'Harp + Bard'!L120</f>
        <v>11</v>
      </c>
      <c r="E57" s="22">
        <f>'Harp + Bard'!B136</f>
        <v>5</v>
      </c>
      <c r="F57" s="65">
        <f t="shared" si="1"/>
        <v>2.2000000000000002</v>
      </c>
    </row>
    <row r="58" spans="2:6" x14ac:dyDescent="0.2">
      <c r="B58" s="23" t="str">
        <f>'Crossfit 617'!A9</f>
        <v>Jack Marino</v>
      </c>
      <c r="C58" s="23" t="str">
        <f>'Crossfit 617'!$A$1</f>
        <v>Crossfit 617</v>
      </c>
      <c r="D58" s="22">
        <f>'Crossfit 617'!L122</f>
        <v>17</v>
      </c>
      <c r="E58" s="22">
        <f>'Crossfit 617'!B138</f>
        <v>9</v>
      </c>
      <c r="F58" s="65">
        <f t="shared" si="1"/>
        <v>1.8888888888888888</v>
      </c>
    </row>
    <row r="59" spans="2:6" x14ac:dyDescent="0.2">
      <c r="B59" s="23" t="str">
        <f>'Crossfit 617'!A10</f>
        <v>Colin Staab</v>
      </c>
      <c r="C59" s="23" t="str">
        <f>'Crossfit 617'!$A$1</f>
        <v>Crossfit 617</v>
      </c>
      <c r="D59" s="22">
        <f>'Crossfit 617'!L123</f>
        <v>5</v>
      </c>
      <c r="E59" s="22">
        <f>'Crossfit 617'!B139</f>
        <v>3</v>
      </c>
      <c r="F59" s="65">
        <f t="shared" si="1"/>
        <v>1.6666666666666667</v>
      </c>
    </row>
    <row r="60" spans="2:6" x14ac:dyDescent="0.2">
      <c r="B60" s="23" t="str">
        <f>'Crossfit 617'!A4</f>
        <v>Dave Harding</v>
      </c>
      <c r="C60" s="23" t="str">
        <f>'Crossfit 617'!$A$1</f>
        <v>Crossfit 617</v>
      </c>
      <c r="D60" s="22">
        <f>'Crossfit 617'!L117</f>
        <v>14</v>
      </c>
      <c r="E60" s="22">
        <f>'Crossfit 617'!B133</f>
        <v>9</v>
      </c>
      <c r="F60" s="65">
        <f t="shared" si="1"/>
        <v>1.5555555555555556</v>
      </c>
    </row>
    <row r="61" spans="2:6" x14ac:dyDescent="0.2">
      <c r="B61" s="23" t="str">
        <f>'Harp + Bard'!A3</f>
        <v>Adam Connito</v>
      </c>
      <c r="C61" s="23" t="str">
        <f>'Harp + Bard'!A1</f>
        <v>Harp + Bard</v>
      </c>
      <c r="D61" s="22">
        <f>'Harp + Bard'!L116</f>
        <v>13</v>
      </c>
      <c r="E61" s="22">
        <f>'Harp + Bard'!B132</f>
        <v>10</v>
      </c>
      <c r="F61" s="65">
        <f t="shared" si="1"/>
        <v>1.3</v>
      </c>
    </row>
    <row r="62" spans="2:6" x14ac:dyDescent="0.2">
      <c r="B62" s="23" t="str">
        <f>'Harp + Bard'!A5</f>
        <v>Kevin Lalli</v>
      </c>
      <c r="C62" s="23" t="str">
        <f>'Harp + Bard'!A1</f>
        <v>Harp + Bard</v>
      </c>
      <c r="D62" s="22">
        <f>'Harp + Bard'!L118</f>
        <v>13</v>
      </c>
      <c r="E62" s="22">
        <f>'Harp + Bard'!B134</f>
        <v>10</v>
      </c>
      <c r="F62" s="65">
        <f t="shared" si="1"/>
        <v>1.3</v>
      </c>
    </row>
    <row r="63" spans="2:6" x14ac:dyDescent="0.2">
      <c r="B63" s="23" t="str">
        <f>'Club Cafe'!A9</f>
        <v>Greg Pakhladzhyan</v>
      </c>
      <c r="C63" s="23" t="str">
        <f>'Club Cafe'!A1</f>
        <v>Club Café</v>
      </c>
      <c r="D63" s="22">
        <f>'Club Cafe'!L122</f>
        <v>9</v>
      </c>
      <c r="E63" s="22">
        <f>'Club Cafe'!B138</f>
        <v>7</v>
      </c>
      <c r="F63" s="65">
        <f t="shared" si="1"/>
        <v>1.2857142857142858</v>
      </c>
    </row>
    <row r="64" spans="2:6" x14ac:dyDescent="0.2">
      <c r="B64" s="23" t="str">
        <f>'Cathedral Station'!A9</f>
        <v>Conroy Jackson</v>
      </c>
      <c r="C64" s="23" t="str">
        <f>'Cathedral Station'!A1</f>
        <v>Cathedral Station</v>
      </c>
      <c r="D64" s="22">
        <f>'Cathedral Station'!L122</f>
        <v>15</v>
      </c>
      <c r="E64" s="22">
        <f>'Cathedral Station'!B138</f>
        <v>12</v>
      </c>
      <c r="F64" s="65">
        <f t="shared" si="1"/>
        <v>1.25</v>
      </c>
    </row>
    <row r="65" spans="2:6" x14ac:dyDescent="0.2">
      <c r="B65" s="23" t="str">
        <f>'Dorchester Brewing'!A5</f>
        <v>Steve Lawson</v>
      </c>
      <c r="C65" s="23" t="str">
        <f>'Dorchester Brewing'!A1</f>
        <v>Dorchester Brewing</v>
      </c>
      <c r="D65" s="22">
        <f>'Dorchester Brewing'!L118</f>
        <v>9</v>
      </c>
      <c r="E65" s="22">
        <f>'Dorchester Brewing'!B134</f>
        <v>9</v>
      </c>
      <c r="F65" s="65">
        <f t="shared" si="1"/>
        <v>1</v>
      </c>
    </row>
    <row r="66" spans="2:6" x14ac:dyDescent="0.2">
      <c r="B66" s="23" t="str">
        <f>'Cathedral Station'!A4</f>
        <v>Chris Burns</v>
      </c>
      <c r="C66" s="23" t="str">
        <f>'Cathedral Station'!A1</f>
        <v>Cathedral Station</v>
      </c>
      <c r="D66" s="22">
        <f>'Cathedral Station'!L117</f>
        <v>8</v>
      </c>
      <c r="E66" s="22">
        <f>'Cathedral Station'!B133</f>
        <v>8</v>
      </c>
      <c r="F66" s="65">
        <f t="shared" si="1"/>
        <v>1</v>
      </c>
    </row>
    <row r="67" spans="2:6" x14ac:dyDescent="0.2">
      <c r="B67" s="23" t="str">
        <f>'Cathedral Station'!A6</f>
        <v>Ryan Dacey</v>
      </c>
      <c r="C67" s="23" t="str">
        <f>'Cathedral Station'!A1</f>
        <v>Cathedral Station</v>
      </c>
      <c r="D67" s="22">
        <f>'Cathedral Station'!L119</f>
        <v>10</v>
      </c>
      <c r="E67" s="22">
        <f>'Cathedral Station'!B135</f>
        <v>10</v>
      </c>
      <c r="F67" s="65">
        <f t="shared" si="1"/>
        <v>1</v>
      </c>
    </row>
    <row r="68" spans="2:6" x14ac:dyDescent="0.2">
      <c r="B68" s="23" t="str">
        <f>'Boston Realty'!A7</f>
        <v>Peter Farlow</v>
      </c>
      <c r="C68" s="23" t="str">
        <f>'Boston Realty'!A1</f>
        <v>Boston Realty</v>
      </c>
      <c r="D68" s="22">
        <f>'Boston Realty'!L120</f>
        <v>6</v>
      </c>
      <c r="E68" s="22">
        <f>'Boston Realty'!B136</f>
        <v>10</v>
      </c>
      <c r="F68" s="65">
        <f t="shared" si="1"/>
        <v>0.6</v>
      </c>
    </row>
    <row r="69" spans="2:6" x14ac:dyDescent="0.2">
      <c r="B69" s="23" t="str">
        <f>'Crossfit 617'!A5</f>
        <v>Tom Jackson</v>
      </c>
      <c r="C69" s="23" t="str">
        <f>'Crossfit 617'!$A$1</f>
        <v>Crossfit 617</v>
      </c>
      <c r="D69" s="22">
        <f>'Crossfit 617'!L118</f>
        <v>2</v>
      </c>
      <c r="E69" s="22">
        <f>'Crossfit 617'!B134</f>
        <v>4</v>
      </c>
      <c r="F69" s="65">
        <f t="shared" si="1"/>
        <v>0.5</v>
      </c>
    </row>
  </sheetData>
  <sortState xmlns:xlrd2="http://schemas.microsoft.com/office/spreadsheetml/2017/richdata2" ref="B6:F69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"/>
  <sheetViews>
    <sheetView workbookViewId="0">
      <selection activeCell="F6" sqref="F6:F69"/>
    </sheetView>
  </sheetViews>
  <sheetFormatPr defaultColWidth="9.140625" defaultRowHeight="15" x14ac:dyDescent="0.2"/>
  <cols>
    <col min="1" max="1" width="4.140625" style="23" customWidth="1"/>
    <col min="2" max="2" width="30.28515625" style="23" bestFit="1" customWidth="1"/>
    <col min="3" max="3" width="32.28515625" style="23" customWidth="1"/>
    <col min="4" max="4" width="12.7109375" style="23" bestFit="1" customWidth="1"/>
    <col min="5" max="5" width="10.85546875" style="23" bestFit="1" customWidth="1"/>
    <col min="6" max="6" width="10.28515625" style="64" bestFit="1" customWidth="1"/>
    <col min="7" max="16384" width="9.140625" style="23"/>
  </cols>
  <sheetData>
    <row r="1" spans="1:6" ht="15.75" x14ac:dyDescent="0.25">
      <c r="A1" s="34" t="s">
        <v>71</v>
      </c>
      <c r="B1" s="30"/>
      <c r="C1" s="30"/>
      <c r="D1" s="30"/>
      <c r="E1" s="30"/>
      <c r="F1" s="63"/>
    </row>
    <row r="2" spans="1:6" ht="15.75" x14ac:dyDescent="0.25">
      <c r="A2" s="34" t="s">
        <v>124</v>
      </c>
      <c r="B2" s="30"/>
      <c r="C2" s="30"/>
      <c r="D2" s="30"/>
      <c r="E2" s="30"/>
      <c r="F2" s="63"/>
    </row>
    <row r="3" spans="1:6" ht="15.75" x14ac:dyDescent="0.25">
      <c r="A3" s="34" t="str">
        <f>+'D1 Summary'!A3</f>
        <v>As of 3/20/24</v>
      </c>
      <c r="B3" s="30"/>
      <c r="C3" s="30"/>
      <c r="D3" s="30"/>
      <c r="E3" s="30"/>
      <c r="F3" s="63"/>
    </row>
    <row r="4" spans="1:6" ht="15.75" x14ac:dyDescent="0.25">
      <c r="A4" s="36"/>
    </row>
    <row r="5" spans="1:6" ht="15.75" x14ac:dyDescent="0.25">
      <c r="B5" s="32" t="s">
        <v>36</v>
      </c>
      <c r="C5" s="32" t="s">
        <v>39</v>
      </c>
      <c r="D5" s="75" t="s">
        <v>51</v>
      </c>
      <c r="E5" s="75" t="s">
        <v>37</v>
      </c>
      <c r="F5" s="76" t="s">
        <v>38</v>
      </c>
    </row>
    <row r="6" spans="1:6" x14ac:dyDescent="0.2">
      <c r="B6" s="23" t="str">
        <f>'Boston Realty'!A9</f>
        <v>Tom Meeus</v>
      </c>
      <c r="C6" s="23" t="str">
        <f>'Boston Realty'!A1</f>
        <v>Boston Realty</v>
      </c>
      <c r="D6" s="22">
        <f>'Boston Realty'!G122</f>
        <v>123</v>
      </c>
      <c r="E6" s="22">
        <f>'Boston Realty'!B138</f>
        <v>11</v>
      </c>
      <c r="F6" s="65">
        <f t="shared" ref="F6:F37" si="0">+D6/E6</f>
        <v>11.181818181818182</v>
      </c>
    </row>
    <row r="7" spans="1:6" x14ac:dyDescent="0.2">
      <c r="B7" s="23" t="str">
        <f>'Dorchester Brewing'!A3</f>
        <v>Matt Bibeau</v>
      </c>
      <c r="C7" s="23" t="str">
        <f>'Dorchester Brewing'!A1</f>
        <v>Dorchester Brewing</v>
      </c>
      <c r="D7" s="22">
        <f>'Dorchester Brewing'!G116</f>
        <v>122</v>
      </c>
      <c r="E7" s="22">
        <f>'Dorchester Brewing'!B132</f>
        <v>11</v>
      </c>
      <c r="F7" s="65">
        <f t="shared" si="0"/>
        <v>11.090909090909092</v>
      </c>
    </row>
    <row r="8" spans="1:6" x14ac:dyDescent="0.2">
      <c r="B8" s="23" t="str">
        <f>'Boston Realty'!A4</f>
        <v>Mike Brosseau</v>
      </c>
      <c r="C8" s="23" t="str">
        <f>'Boston Realty'!A1</f>
        <v>Boston Realty</v>
      </c>
      <c r="D8" s="22">
        <f>'Boston Realty'!G117</f>
        <v>104</v>
      </c>
      <c r="E8" s="22">
        <f>'Boston Realty'!B133</f>
        <v>10</v>
      </c>
      <c r="F8" s="65">
        <f t="shared" si="0"/>
        <v>10.4</v>
      </c>
    </row>
    <row r="9" spans="1:6" x14ac:dyDescent="0.2">
      <c r="B9" s="23" t="str">
        <f>dBar!A141</f>
        <v>Andrew Guerra</v>
      </c>
      <c r="C9" s="23" t="str">
        <f>dBar!A1</f>
        <v>dBar</v>
      </c>
      <c r="D9" s="22">
        <f>dBar!G125</f>
        <v>41</v>
      </c>
      <c r="E9" s="22">
        <f>dBar!B141</f>
        <v>4</v>
      </c>
      <c r="F9" s="65">
        <f t="shared" si="0"/>
        <v>10.25</v>
      </c>
    </row>
    <row r="10" spans="1:6" x14ac:dyDescent="0.2">
      <c r="B10" s="23" t="str">
        <f>'Dorchester Brewing'!A9</f>
        <v>Mike Umberger</v>
      </c>
      <c r="C10" s="23" t="str">
        <f>'Dorchester Brewing'!A1</f>
        <v>Dorchester Brewing</v>
      </c>
      <c r="D10" s="22">
        <f>'Dorchester Brewing'!G122</f>
        <v>87</v>
      </c>
      <c r="E10" s="22">
        <f>'Dorchester Brewing'!B138</f>
        <v>9</v>
      </c>
      <c r="F10" s="65">
        <f t="shared" si="0"/>
        <v>9.6666666666666661</v>
      </c>
    </row>
    <row r="11" spans="1:6" x14ac:dyDescent="0.2">
      <c r="B11" s="23" t="str">
        <f>'Crossfit 617'!A7</f>
        <v>Eric Karstunen</v>
      </c>
      <c r="C11" s="23" t="str">
        <f>'Crossfit 617'!$A$1</f>
        <v>Crossfit 617</v>
      </c>
      <c r="D11" s="22">
        <f>'Crossfit 617'!G120</f>
        <v>114</v>
      </c>
      <c r="E11" s="22">
        <f>'Crossfit 617'!B136</f>
        <v>12</v>
      </c>
      <c r="F11" s="65">
        <f t="shared" si="0"/>
        <v>9.5</v>
      </c>
    </row>
    <row r="12" spans="1:6" x14ac:dyDescent="0.2">
      <c r="B12" s="23" t="str">
        <f>'Cathedral Station'!A3</f>
        <v>Michael Aragon-Robbins</v>
      </c>
      <c r="C12" s="23" t="str">
        <f>'Cathedral Station'!A1</f>
        <v>Cathedral Station</v>
      </c>
      <c r="D12" s="22">
        <f>'Cathedral Station'!G116</f>
        <v>108</v>
      </c>
      <c r="E12" s="22">
        <f>'Cathedral Station'!B132</f>
        <v>12</v>
      </c>
      <c r="F12" s="65">
        <f t="shared" si="0"/>
        <v>9</v>
      </c>
    </row>
    <row r="13" spans="1:6" x14ac:dyDescent="0.2">
      <c r="B13" s="23" t="str">
        <f>'Club Cafe'!A140</f>
        <v>Jake Smith</v>
      </c>
      <c r="C13" s="23" t="str">
        <f>'Club Cafe'!A1</f>
        <v>Club Café</v>
      </c>
      <c r="D13" s="22">
        <f>'Club Cafe'!G124</f>
        <v>77</v>
      </c>
      <c r="E13" s="22">
        <f>'Club Cafe'!B140</f>
        <v>9</v>
      </c>
      <c r="F13" s="65">
        <f t="shared" si="0"/>
        <v>8.5555555555555554</v>
      </c>
    </row>
    <row r="14" spans="1:6" x14ac:dyDescent="0.2">
      <c r="B14" s="23" t="str">
        <f>'Boston Realty'!A3</f>
        <v>Matt Allen</v>
      </c>
      <c r="C14" s="23" t="str">
        <f>'Boston Realty'!A1</f>
        <v>Boston Realty</v>
      </c>
      <c r="D14" s="22">
        <f>'Boston Realty'!G116</f>
        <v>63</v>
      </c>
      <c r="E14" s="22">
        <f>'Boston Realty'!B132</f>
        <v>8</v>
      </c>
      <c r="F14" s="65">
        <f t="shared" si="0"/>
        <v>7.875</v>
      </c>
    </row>
    <row r="15" spans="1:6" x14ac:dyDescent="0.2">
      <c r="B15" s="23" t="str">
        <f>'Cathedral Station'!A5</f>
        <v>Jake Cotto</v>
      </c>
      <c r="C15" s="23" t="str">
        <f>'Cathedral Station'!A1</f>
        <v>Cathedral Station</v>
      </c>
      <c r="D15" s="22">
        <f>'Cathedral Station'!G118</f>
        <v>70</v>
      </c>
      <c r="E15" s="22">
        <f>'Cathedral Station'!B134</f>
        <v>9</v>
      </c>
      <c r="F15" s="65">
        <f t="shared" si="0"/>
        <v>7.7777777777777777</v>
      </c>
    </row>
    <row r="16" spans="1:6" x14ac:dyDescent="0.2">
      <c r="B16" s="23" t="str">
        <f>'Cathedral Station'!A8</f>
        <v>Terry Epps</v>
      </c>
      <c r="C16" s="23" t="str">
        <f>'Cathedral Station'!A1</f>
        <v>Cathedral Station</v>
      </c>
      <c r="D16" s="22">
        <f>'Cathedral Station'!G121</f>
        <v>88</v>
      </c>
      <c r="E16" s="22">
        <f>'Cathedral Station'!B137</f>
        <v>12</v>
      </c>
      <c r="F16" s="65">
        <f t="shared" si="0"/>
        <v>7.333333333333333</v>
      </c>
    </row>
    <row r="17" spans="2:6" x14ac:dyDescent="0.2">
      <c r="B17" s="23" t="str">
        <f>'Dorchester Brewing'!A4</f>
        <v>Kevin Davila</v>
      </c>
      <c r="C17" s="23" t="str">
        <f>'Dorchester Brewing'!A1</f>
        <v>Dorchester Brewing</v>
      </c>
      <c r="D17" s="22">
        <f>'Dorchester Brewing'!G117</f>
        <v>66</v>
      </c>
      <c r="E17" s="22">
        <f>'Dorchester Brewing'!B133</f>
        <v>9</v>
      </c>
      <c r="F17" s="65">
        <f t="shared" si="0"/>
        <v>7.333333333333333</v>
      </c>
    </row>
    <row r="18" spans="2:6" x14ac:dyDescent="0.2">
      <c r="B18" s="23" t="str">
        <f>dBar!A10</f>
        <v>Adam Patten</v>
      </c>
      <c r="C18" s="23" t="str">
        <f>dBar!A1</f>
        <v>dBar</v>
      </c>
      <c r="D18" s="22">
        <f>dBar!G123</f>
        <v>41</v>
      </c>
      <c r="E18" s="22">
        <f>dBar!B139</f>
        <v>6</v>
      </c>
      <c r="F18" s="65">
        <f t="shared" si="0"/>
        <v>6.833333333333333</v>
      </c>
    </row>
    <row r="19" spans="2:6" x14ac:dyDescent="0.2">
      <c r="B19" s="23" t="str">
        <f>'Crossfit 617'!A8</f>
        <v>Pat Lawlor</v>
      </c>
      <c r="C19" s="23" t="str">
        <f>'Crossfit 617'!$A$1</f>
        <v>Crossfit 617</v>
      </c>
      <c r="D19" s="22">
        <f>'Crossfit 617'!G121</f>
        <v>74</v>
      </c>
      <c r="E19" s="22">
        <f>'Crossfit 617'!B137</f>
        <v>11</v>
      </c>
      <c r="F19" s="65">
        <f t="shared" si="0"/>
        <v>6.7272727272727275</v>
      </c>
    </row>
    <row r="20" spans="2:6" x14ac:dyDescent="0.2">
      <c r="B20" s="23" t="str">
        <f>'Club Cafe'!A5</f>
        <v>Jason Flood</v>
      </c>
      <c r="C20" s="23" t="str">
        <f>'Club Cafe'!A1</f>
        <v>Club Café</v>
      </c>
      <c r="D20" s="22">
        <f>'Club Cafe'!G118</f>
        <v>80</v>
      </c>
      <c r="E20" s="22">
        <f>'Club Cafe'!B134</f>
        <v>12</v>
      </c>
      <c r="F20" s="65">
        <f t="shared" si="0"/>
        <v>6.666666666666667</v>
      </c>
    </row>
    <row r="21" spans="2:6" x14ac:dyDescent="0.2">
      <c r="B21" s="23" t="str">
        <f>'Boston Realty'!A10</f>
        <v>Max Milder</v>
      </c>
      <c r="C21" s="23" t="str">
        <f>'Boston Realty'!A1</f>
        <v>Boston Realty</v>
      </c>
      <c r="D21" s="22">
        <f>'Boston Realty'!G123</f>
        <v>65</v>
      </c>
      <c r="E21" s="22">
        <f>'Boston Realty'!B139</f>
        <v>10</v>
      </c>
      <c r="F21" s="65">
        <f t="shared" si="0"/>
        <v>6.5</v>
      </c>
    </row>
    <row r="22" spans="2:6" x14ac:dyDescent="0.2">
      <c r="B22" s="23" t="str">
        <f>'Club Cafe'!A6</f>
        <v>Xamian Gist</v>
      </c>
      <c r="C22" s="23" t="str">
        <f>'Club Cafe'!A1</f>
        <v>Club Café</v>
      </c>
      <c r="D22" s="22">
        <f>'Club Cafe'!G119</f>
        <v>45</v>
      </c>
      <c r="E22" s="22">
        <f>'Club Cafe'!B135</f>
        <v>7</v>
      </c>
      <c r="F22" s="65">
        <f t="shared" si="0"/>
        <v>6.4285714285714288</v>
      </c>
    </row>
    <row r="23" spans="2:6" x14ac:dyDescent="0.2">
      <c r="B23" s="23" t="str">
        <f>'Harp + Bard'!A4</f>
        <v>Ryan Duff</v>
      </c>
      <c r="C23" s="23" t="str">
        <f>'Harp + Bard'!A1</f>
        <v>Harp + Bard</v>
      </c>
      <c r="D23" s="22">
        <f>'Harp + Bard'!G117</f>
        <v>77</v>
      </c>
      <c r="E23" s="22">
        <f>'Harp + Bard'!B133</f>
        <v>12</v>
      </c>
      <c r="F23" s="65">
        <f t="shared" si="0"/>
        <v>6.416666666666667</v>
      </c>
    </row>
    <row r="24" spans="2:6" x14ac:dyDescent="0.2">
      <c r="B24" s="23" t="str">
        <f>'Harp + Bard'!A140</f>
        <v>Tim Walsh</v>
      </c>
      <c r="C24" s="23" t="str">
        <f>'Harp + Bard'!A1</f>
        <v>Harp + Bard</v>
      </c>
      <c r="D24" s="22">
        <f>'Harp + Bard'!G124</f>
        <v>61</v>
      </c>
      <c r="E24" s="22">
        <f>'Harp + Bard'!B140</f>
        <v>10</v>
      </c>
      <c r="F24" s="65">
        <f t="shared" si="0"/>
        <v>6.1</v>
      </c>
    </row>
    <row r="25" spans="2:6" x14ac:dyDescent="0.2">
      <c r="B25" s="23" t="str">
        <f>'Club Cafe'!A8</f>
        <v>Jake Novak</v>
      </c>
      <c r="C25" s="23" t="str">
        <f>'Club Cafe'!A1</f>
        <v>Club Café</v>
      </c>
      <c r="D25" s="22">
        <f>'Club Cafe'!G121</f>
        <v>72</v>
      </c>
      <c r="E25" s="22">
        <f>'Club Cafe'!B137</f>
        <v>12</v>
      </c>
      <c r="F25" s="65">
        <f t="shared" si="0"/>
        <v>6</v>
      </c>
    </row>
    <row r="26" spans="2:6" x14ac:dyDescent="0.2">
      <c r="B26" s="23" t="str">
        <f>'Club Cafe'!A7</f>
        <v>Larry Luizzo</v>
      </c>
      <c r="C26" s="23" t="str">
        <f>'Club Cafe'!A1</f>
        <v>Club Café</v>
      </c>
      <c r="D26" s="22">
        <f>'Club Cafe'!G120</f>
        <v>54</v>
      </c>
      <c r="E26" s="22">
        <f>'Club Cafe'!B136</f>
        <v>9</v>
      </c>
      <c r="F26" s="65">
        <f t="shared" si="0"/>
        <v>6</v>
      </c>
    </row>
    <row r="27" spans="2:6" x14ac:dyDescent="0.2">
      <c r="B27" s="23" t="str">
        <f>'Harp + Bard'!A8</f>
        <v>Mike O'Brien</v>
      </c>
      <c r="C27" s="23" t="str">
        <f>'Harp + Bard'!A1</f>
        <v>Harp + Bard</v>
      </c>
      <c r="D27" s="22">
        <f>'Harp + Bard'!G121</f>
        <v>57</v>
      </c>
      <c r="E27" s="22">
        <f>'Harp + Bard'!B137</f>
        <v>10</v>
      </c>
      <c r="F27" s="65">
        <f t="shared" si="0"/>
        <v>5.7</v>
      </c>
    </row>
    <row r="28" spans="2:6" x14ac:dyDescent="0.2">
      <c r="B28" s="23" t="str">
        <f>'Crossfit 617'!A11</f>
        <v>Mike Ward</v>
      </c>
      <c r="C28" s="23" t="str">
        <f>'Crossfit 617'!$A$1</f>
        <v>Crossfit 617</v>
      </c>
      <c r="D28" s="22">
        <f>'Crossfit 617'!G124</f>
        <v>50</v>
      </c>
      <c r="E28" s="22">
        <f>'Crossfit 617'!B140</f>
        <v>9</v>
      </c>
      <c r="F28" s="65">
        <f t="shared" si="0"/>
        <v>5.5555555555555554</v>
      </c>
    </row>
    <row r="29" spans="2:6" x14ac:dyDescent="0.2">
      <c r="B29" s="23" t="str">
        <f>'Crossfit 617'!A9</f>
        <v>Jack Marino</v>
      </c>
      <c r="C29" s="23" t="str">
        <f>'Crossfit 617'!$A$1</f>
        <v>Crossfit 617</v>
      </c>
      <c r="D29" s="22">
        <f>'Crossfit 617'!G122</f>
        <v>50</v>
      </c>
      <c r="E29" s="22">
        <f>'Crossfit 617'!B138</f>
        <v>9</v>
      </c>
      <c r="F29" s="65">
        <f t="shared" si="0"/>
        <v>5.5555555555555554</v>
      </c>
    </row>
    <row r="30" spans="2:6" x14ac:dyDescent="0.2">
      <c r="B30" s="23" t="str">
        <f>'Harp + Bard'!A6</f>
        <v>Patrick Lee</v>
      </c>
      <c r="C30" s="23" t="str">
        <f>'Harp + Bard'!A1</f>
        <v>Harp + Bard</v>
      </c>
      <c r="D30" s="22">
        <f>'Harp + Bard'!G119</f>
        <v>61</v>
      </c>
      <c r="E30" s="22">
        <f>'Harp + Bard'!B135</f>
        <v>11</v>
      </c>
      <c r="F30" s="65">
        <f t="shared" si="0"/>
        <v>5.5454545454545459</v>
      </c>
    </row>
    <row r="31" spans="2:6" x14ac:dyDescent="0.2">
      <c r="B31" s="23" t="str">
        <f>dBar!A8</f>
        <v>Alex Moore</v>
      </c>
      <c r="C31" s="23" t="str">
        <f>dBar!A1</f>
        <v>dBar</v>
      </c>
      <c r="D31" s="22">
        <f>dBar!G121</f>
        <v>44</v>
      </c>
      <c r="E31" s="22">
        <f>dBar!B137</f>
        <v>8</v>
      </c>
      <c r="F31" s="65">
        <f t="shared" si="0"/>
        <v>5.5</v>
      </c>
    </row>
    <row r="32" spans="2:6" x14ac:dyDescent="0.2">
      <c r="B32" s="23" t="str">
        <f>'Dorchester Brewing'!A7</f>
        <v>Max Rittner</v>
      </c>
      <c r="C32" s="23" t="str">
        <f>'Dorchester Brewing'!A1</f>
        <v>Dorchester Brewing</v>
      </c>
      <c r="D32" s="22">
        <f>'Dorchester Brewing'!G120</f>
        <v>53</v>
      </c>
      <c r="E32" s="22">
        <f>'Dorchester Brewing'!B136</f>
        <v>10</v>
      </c>
      <c r="F32" s="65">
        <f t="shared" si="0"/>
        <v>5.3</v>
      </c>
    </row>
    <row r="33" spans="2:6" x14ac:dyDescent="0.2">
      <c r="B33" s="23" t="str">
        <f>dBar!A5</f>
        <v>Jared Creighton</v>
      </c>
      <c r="C33" s="23" t="str">
        <f>dBar!A1</f>
        <v>dBar</v>
      </c>
      <c r="D33" s="22">
        <f>dBar!G118</f>
        <v>55</v>
      </c>
      <c r="E33" s="22">
        <f>dBar!B134</f>
        <v>11</v>
      </c>
      <c r="F33" s="65">
        <f t="shared" si="0"/>
        <v>5</v>
      </c>
    </row>
    <row r="34" spans="2:6" x14ac:dyDescent="0.2">
      <c r="B34" s="23" t="str">
        <f>'Crossfit 617'!A5</f>
        <v>Tom Jackson</v>
      </c>
      <c r="C34" s="23" t="str">
        <f>'Crossfit 617'!$A$1</f>
        <v>Crossfit 617</v>
      </c>
      <c r="D34" s="22">
        <f>'Crossfit 617'!G118</f>
        <v>20</v>
      </c>
      <c r="E34" s="22">
        <f>'Crossfit 617'!B134</f>
        <v>4</v>
      </c>
      <c r="F34" s="65">
        <f t="shared" si="0"/>
        <v>5</v>
      </c>
    </row>
    <row r="35" spans="2:6" x14ac:dyDescent="0.2">
      <c r="B35" s="23" t="str">
        <f>dBar!A9</f>
        <v>Chris Nudd</v>
      </c>
      <c r="C35" s="23" t="str">
        <f>dBar!A1</f>
        <v>dBar</v>
      </c>
      <c r="D35" s="22">
        <f>dBar!G122</f>
        <v>53</v>
      </c>
      <c r="E35" s="22">
        <f>dBar!B138</f>
        <v>11</v>
      </c>
      <c r="F35" s="65">
        <f t="shared" si="0"/>
        <v>4.8181818181818183</v>
      </c>
    </row>
    <row r="36" spans="2:6" x14ac:dyDescent="0.2">
      <c r="B36" s="23" t="str">
        <f>'Harp + Bard'!A9</f>
        <v>Brian Provencher</v>
      </c>
      <c r="C36" s="23" t="str">
        <f>'Harp + Bard'!A1</f>
        <v>Harp + Bard</v>
      </c>
      <c r="D36" s="22">
        <f>'Harp + Bard'!G122</f>
        <v>47</v>
      </c>
      <c r="E36" s="22">
        <f>'Harp + Bard'!B138</f>
        <v>10</v>
      </c>
      <c r="F36" s="65">
        <f t="shared" si="0"/>
        <v>4.7</v>
      </c>
    </row>
    <row r="37" spans="2:6" x14ac:dyDescent="0.2">
      <c r="B37" s="23" t="str">
        <f>'Dorchester Brewing'!A6</f>
        <v>Chris Logue</v>
      </c>
      <c r="C37" s="23" t="str">
        <f>'Dorchester Brewing'!A1</f>
        <v>Dorchester Brewing</v>
      </c>
      <c r="D37" s="22">
        <f>'Dorchester Brewing'!G119</f>
        <v>46</v>
      </c>
      <c r="E37" s="22">
        <f>'Dorchester Brewing'!B135</f>
        <v>10</v>
      </c>
      <c r="F37" s="65">
        <f t="shared" si="0"/>
        <v>4.5999999999999996</v>
      </c>
    </row>
    <row r="38" spans="2:6" x14ac:dyDescent="0.2">
      <c r="B38" s="23" t="str">
        <f>'Cathedral Station'!A10</f>
        <v>Brandon Ortez</v>
      </c>
      <c r="C38" s="23" t="str">
        <f>'Cathedral Station'!A1</f>
        <v>Cathedral Station</v>
      </c>
      <c r="D38" s="22">
        <f>'Cathedral Station'!G123</f>
        <v>36</v>
      </c>
      <c r="E38" s="22">
        <f>'Cathedral Station'!B139</f>
        <v>8</v>
      </c>
      <c r="F38" s="65">
        <f t="shared" ref="F38:F69" si="1">+D38/E38</f>
        <v>4.5</v>
      </c>
    </row>
    <row r="39" spans="2:6" x14ac:dyDescent="0.2">
      <c r="B39" s="23" t="str">
        <f>dBar!A7</f>
        <v>Wade Lawrence</v>
      </c>
      <c r="C39" s="23" t="str">
        <f>dBar!A1</f>
        <v>dBar</v>
      </c>
      <c r="D39" s="22">
        <f>dBar!G120</f>
        <v>44</v>
      </c>
      <c r="E39" s="22">
        <f>dBar!B136</f>
        <v>10</v>
      </c>
      <c r="F39" s="65">
        <f t="shared" si="1"/>
        <v>4.4000000000000004</v>
      </c>
    </row>
    <row r="40" spans="2:6" x14ac:dyDescent="0.2">
      <c r="B40" s="23" t="str">
        <f>'Harp + Bard'!A10</f>
        <v>Matt Swingler</v>
      </c>
      <c r="C40" s="23" t="str">
        <f>'Harp + Bard'!A1</f>
        <v>Harp + Bard</v>
      </c>
      <c r="D40" s="22">
        <f>'Harp + Bard'!G123</f>
        <v>42</v>
      </c>
      <c r="E40" s="22">
        <f>'Harp + Bard'!B139</f>
        <v>10</v>
      </c>
      <c r="F40" s="65">
        <f t="shared" si="1"/>
        <v>4.2</v>
      </c>
    </row>
    <row r="41" spans="2:6" x14ac:dyDescent="0.2">
      <c r="B41" s="23" t="str">
        <f>dBar!A140</f>
        <v>Eric Wolven</v>
      </c>
      <c r="C41" s="23" t="str">
        <f>dBar!A1</f>
        <v>dBar</v>
      </c>
      <c r="D41" s="22">
        <f>dBar!G124</f>
        <v>50</v>
      </c>
      <c r="E41" s="22">
        <f>dBar!B140</f>
        <v>12</v>
      </c>
      <c r="F41" s="65">
        <f t="shared" si="1"/>
        <v>4.166666666666667</v>
      </c>
    </row>
    <row r="42" spans="2:6" x14ac:dyDescent="0.2">
      <c r="B42" s="23" t="str">
        <f>'Cathedral Station'!A6</f>
        <v>Ryan Dacey</v>
      </c>
      <c r="C42" s="23" t="str">
        <f>'Cathedral Station'!A1</f>
        <v>Cathedral Station</v>
      </c>
      <c r="D42" s="22">
        <f>'Cathedral Station'!G119</f>
        <v>40</v>
      </c>
      <c r="E42" s="22">
        <f>'Cathedral Station'!B135</f>
        <v>10</v>
      </c>
      <c r="F42" s="65">
        <f t="shared" si="1"/>
        <v>4</v>
      </c>
    </row>
    <row r="43" spans="2:6" x14ac:dyDescent="0.2">
      <c r="B43" s="23" t="str">
        <f>dBar!A3</f>
        <v>TJ Calloway</v>
      </c>
      <c r="C43" s="23" t="str">
        <f>dBar!A1</f>
        <v>dBar</v>
      </c>
      <c r="D43" s="22">
        <f>dBar!G116</f>
        <v>27</v>
      </c>
      <c r="E43" s="22">
        <f>dBar!B132</f>
        <v>7</v>
      </c>
      <c r="F43" s="65">
        <f t="shared" si="1"/>
        <v>3.8571428571428572</v>
      </c>
    </row>
    <row r="44" spans="2:6" x14ac:dyDescent="0.2">
      <c r="B44" s="23" t="str">
        <f>dBar!A4</f>
        <v>Anthony Consoles</v>
      </c>
      <c r="C44" s="23" t="str">
        <f>dBar!A1</f>
        <v>dBar</v>
      </c>
      <c r="D44" s="22">
        <f>dBar!G117</f>
        <v>11</v>
      </c>
      <c r="E44" s="22">
        <f>dBar!B133</f>
        <v>3</v>
      </c>
      <c r="F44" s="65">
        <f t="shared" si="1"/>
        <v>3.6666666666666665</v>
      </c>
    </row>
    <row r="45" spans="2:6" x14ac:dyDescent="0.2">
      <c r="B45" s="23" t="str">
        <f>'Club Cafe'!A4</f>
        <v>Eric Dusel</v>
      </c>
      <c r="C45" s="23" t="str">
        <f>'Club Cafe'!A1</f>
        <v>Club Café</v>
      </c>
      <c r="D45" s="22">
        <f>'Club Cafe'!G117</f>
        <v>44</v>
      </c>
      <c r="E45" s="22">
        <f>'Club Cafe'!B133</f>
        <v>12</v>
      </c>
      <c r="F45" s="65">
        <f t="shared" si="1"/>
        <v>3.6666666666666665</v>
      </c>
    </row>
    <row r="46" spans="2:6" x14ac:dyDescent="0.2">
      <c r="B46" s="23" t="str">
        <f>'Cathedral Station'!A7</f>
        <v>Greg Dufraisse</v>
      </c>
      <c r="C46" s="23" t="str">
        <f>'Cathedral Station'!A1</f>
        <v>Cathedral Station</v>
      </c>
      <c r="D46" s="22">
        <f>'Cathedral Station'!G120</f>
        <v>43</v>
      </c>
      <c r="E46" s="22">
        <f>'Cathedral Station'!B136</f>
        <v>12</v>
      </c>
      <c r="F46" s="65">
        <f t="shared" si="1"/>
        <v>3.5833333333333335</v>
      </c>
    </row>
    <row r="47" spans="2:6" x14ac:dyDescent="0.2">
      <c r="B47" s="23" t="str">
        <f>'Club Cafe'!A3</f>
        <v>Anthony Britt</v>
      </c>
      <c r="C47" s="23" t="str">
        <f>'Club Cafe'!A1</f>
        <v>Club Café</v>
      </c>
      <c r="D47" s="22">
        <f>'Club Cafe'!G116</f>
        <v>38</v>
      </c>
      <c r="E47" s="22">
        <f>'Club Cafe'!B132</f>
        <v>11</v>
      </c>
      <c r="F47" s="65">
        <f t="shared" si="1"/>
        <v>3.4545454545454546</v>
      </c>
    </row>
    <row r="48" spans="2:6" x14ac:dyDescent="0.2">
      <c r="B48" s="23" t="str">
        <f>'Boston Realty'!A8</f>
        <v>Daniel Lander</v>
      </c>
      <c r="C48" s="23" t="str">
        <f>'Boston Realty'!A1</f>
        <v>Boston Realty</v>
      </c>
      <c r="D48" s="22">
        <f>'Boston Realty'!G121</f>
        <v>36</v>
      </c>
      <c r="E48" s="22">
        <f>'Boston Realty'!B137</f>
        <v>11</v>
      </c>
      <c r="F48" s="65">
        <f t="shared" si="1"/>
        <v>3.2727272727272729</v>
      </c>
    </row>
    <row r="49" spans="2:6" x14ac:dyDescent="0.2">
      <c r="B49" s="23" t="str">
        <f>dBar!A6</f>
        <v>Luke Dwyer</v>
      </c>
      <c r="C49" s="23" t="str">
        <f>dBar!A1</f>
        <v>dBar</v>
      </c>
      <c r="D49" s="22">
        <f>dBar!G119</f>
        <v>26</v>
      </c>
      <c r="E49" s="22">
        <f>dBar!B135</f>
        <v>8</v>
      </c>
      <c r="F49" s="65">
        <f t="shared" si="1"/>
        <v>3.25</v>
      </c>
    </row>
    <row r="50" spans="2:6" x14ac:dyDescent="0.2">
      <c r="B50" s="23" t="str">
        <f>'Crossfit 617'!A3</f>
        <v>Quadry Allen</v>
      </c>
      <c r="C50" s="23" t="str">
        <f>'Crossfit 617'!$A$1</f>
        <v>Crossfit 617</v>
      </c>
      <c r="D50" s="22">
        <f>'Crossfit 617'!G116</f>
        <v>32</v>
      </c>
      <c r="E50" s="22">
        <f>'Crossfit 617'!B132</f>
        <v>12</v>
      </c>
      <c r="F50" s="65">
        <f t="shared" si="1"/>
        <v>2.6666666666666665</v>
      </c>
    </row>
    <row r="51" spans="2:6" x14ac:dyDescent="0.2">
      <c r="B51" s="23" t="str">
        <f>'Boston Realty'!A11</f>
        <v>Jun Wang</v>
      </c>
      <c r="C51" s="23" t="str">
        <f>'Boston Realty'!A1</f>
        <v>Boston Realty</v>
      </c>
      <c r="D51" s="22">
        <f>'Boston Realty'!G124</f>
        <v>29</v>
      </c>
      <c r="E51" s="22">
        <f>'Boston Realty'!B140</f>
        <v>11</v>
      </c>
      <c r="F51" s="65">
        <f t="shared" si="1"/>
        <v>2.6363636363636362</v>
      </c>
    </row>
    <row r="52" spans="2:6" x14ac:dyDescent="0.2">
      <c r="B52" s="23" t="str">
        <f>'Dorchester Brewing'!A8</f>
        <v>Austin Souders</v>
      </c>
      <c r="C52" s="23" t="str">
        <f>'Dorchester Brewing'!A1</f>
        <v>Dorchester Brewing</v>
      </c>
      <c r="D52" s="22">
        <f>'Dorchester Brewing'!G121</f>
        <v>26</v>
      </c>
      <c r="E52" s="22">
        <f>'Dorchester Brewing'!B137</f>
        <v>10</v>
      </c>
      <c r="F52" s="65">
        <f t="shared" si="1"/>
        <v>2.6</v>
      </c>
    </row>
    <row r="53" spans="2:6" x14ac:dyDescent="0.2">
      <c r="B53" s="23" t="str">
        <f>'Harp + Bard'!A3</f>
        <v>Adam Connito</v>
      </c>
      <c r="C53" s="23" t="str">
        <f>'Harp + Bard'!A1</f>
        <v>Harp + Bard</v>
      </c>
      <c r="D53" s="22">
        <f>'Harp + Bard'!G116</f>
        <v>26</v>
      </c>
      <c r="E53" s="22">
        <f>'Harp + Bard'!B132</f>
        <v>10</v>
      </c>
      <c r="F53" s="65">
        <f t="shared" si="1"/>
        <v>2.6</v>
      </c>
    </row>
    <row r="54" spans="2:6" x14ac:dyDescent="0.2">
      <c r="B54" s="23" t="str">
        <f>'Crossfit 617'!A6</f>
        <v>Rolph, Jean-Baptiste</v>
      </c>
      <c r="C54" s="23" t="str">
        <f>'Crossfit 617'!$A$1</f>
        <v>Crossfit 617</v>
      </c>
      <c r="D54" s="22">
        <f>'Crossfit 617'!G119</f>
        <v>29</v>
      </c>
      <c r="E54" s="22">
        <f>'Crossfit 617'!B135</f>
        <v>12</v>
      </c>
      <c r="F54" s="65">
        <f t="shared" si="1"/>
        <v>2.4166666666666665</v>
      </c>
    </row>
    <row r="55" spans="2:6" x14ac:dyDescent="0.2">
      <c r="B55" s="23" t="str">
        <f>'Crossfit 617'!A4</f>
        <v>Dave Harding</v>
      </c>
      <c r="C55" s="23" t="str">
        <f>'Crossfit 617'!$A$1</f>
        <v>Crossfit 617</v>
      </c>
      <c r="D55" s="22">
        <f>'Crossfit 617'!G117</f>
        <v>21</v>
      </c>
      <c r="E55" s="22">
        <f>'Crossfit 617'!B133</f>
        <v>9</v>
      </c>
      <c r="F55" s="65">
        <f t="shared" si="1"/>
        <v>2.3333333333333335</v>
      </c>
    </row>
    <row r="56" spans="2:6" x14ac:dyDescent="0.2">
      <c r="B56" s="23" t="str">
        <f>'Club Cafe'!A9</f>
        <v>Greg Pakhladzhyan</v>
      </c>
      <c r="C56" s="23" t="str">
        <f>'Club Cafe'!A1</f>
        <v>Club Café</v>
      </c>
      <c r="D56" s="22">
        <f>'Club Cafe'!G122</f>
        <v>16</v>
      </c>
      <c r="E56" s="22">
        <f>'Club Cafe'!B138</f>
        <v>7</v>
      </c>
      <c r="F56" s="65">
        <f t="shared" si="1"/>
        <v>2.2857142857142856</v>
      </c>
    </row>
    <row r="57" spans="2:6" x14ac:dyDescent="0.2">
      <c r="B57" s="23" t="str">
        <f>'Club Cafe'!A10</f>
        <v>Jasper Pray</v>
      </c>
      <c r="C57" s="23" t="str">
        <f>'Club Cafe'!A1</f>
        <v>Club Café</v>
      </c>
      <c r="D57" s="22">
        <f>'Club Cafe'!G123</f>
        <v>20</v>
      </c>
      <c r="E57" s="22">
        <f>'Club Cafe'!B139</f>
        <v>9</v>
      </c>
      <c r="F57" s="65">
        <f t="shared" si="1"/>
        <v>2.2222222222222223</v>
      </c>
    </row>
    <row r="58" spans="2:6" x14ac:dyDescent="0.2">
      <c r="B58" s="23" t="str">
        <f>'Dorchester Brewing'!A10</f>
        <v>Tom Walsh</v>
      </c>
      <c r="C58" s="23" t="str">
        <f>'Dorchester Brewing'!A1</f>
        <v>Dorchester Brewing</v>
      </c>
      <c r="D58" s="22">
        <f>'Dorchester Brewing'!G123</f>
        <v>13</v>
      </c>
      <c r="E58" s="22">
        <f>'Dorchester Brewing'!B139</f>
        <v>6</v>
      </c>
      <c r="F58" s="65">
        <f t="shared" si="1"/>
        <v>2.1666666666666665</v>
      </c>
    </row>
    <row r="59" spans="2:6" x14ac:dyDescent="0.2">
      <c r="B59" s="23" t="str">
        <f>'Cathedral Station'!A4</f>
        <v>Chris Burns</v>
      </c>
      <c r="C59" s="23" t="str">
        <f>'Cathedral Station'!A1</f>
        <v>Cathedral Station</v>
      </c>
      <c r="D59" s="22">
        <f>'Cathedral Station'!G117</f>
        <v>17</v>
      </c>
      <c r="E59" s="22">
        <f>'Cathedral Station'!B133</f>
        <v>8</v>
      </c>
      <c r="F59" s="65">
        <f t="shared" si="1"/>
        <v>2.125</v>
      </c>
    </row>
    <row r="60" spans="2:6" x14ac:dyDescent="0.2">
      <c r="B60" s="23" t="str">
        <f>'Harp + Bard'!A7</f>
        <v>Nick McGrail</v>
      </c>
      <c r="C60" s="23" t="str">
        <f>'Harp + Bard'!A1</f>
        <v>Harp + Bard</v>
      </c>
      <c r="D60" s="22">
        <f>'Harp + Bard'!G120</f>
        <v>10</v>
      </c>
      <c r="E60" s="22">
        <f>'Harp + Bard'!B136</f>
        <v>5</v>
      </c>
      <c r="F60" s="65">
        <f t="shared" si="1"/>
        <v>2</v>
      </c>
    </row>
    <row r="61" spans="2:6" x14ac:dyDescent="0.2">
      <c r="B61" s="23" t="str">
        <f>'Boston Realty'!A7</f>
        <v>Peter Farlow</v>
      </c>
      <c r="C61" s="23" t="str">
        <f>'Boston Realty'!A1</f>
        <v>Boston Realty</v>
      </c>
      <c r="D61" s="22">
        <f>'Boston Realty'!G120</f>
        <v>20</v>
      </c>
      <c r="E61" s="22">
        <f>'Boston Realty'!B136</f>
        <v>10</v>
      </c>
      <c r="F61" s="65">
        <f t="shared" si="1"/>
        <v>2</v>
      </c>
    </row>
    <row r="62" spans="2:6" x14ac:dyDescent="0.2">
      <c r="B62" s="23" t="str">
        <f>'Dorchester Brewing'!A11</f>
        <v>John Zhang</v>
      </c>
      <c r="C62" s="23" t="str">
        <f>'Dorchester Brewing'!A1</f>
        <v>Dorchester Brewing</v>
      </c>
      <c r="D62" s="22">
        <f>'Dorchester Brewing'!G124</f>
        <v>21</v>
      </c>
      <c r="E62" s="22">
        <f>'Dorchester Brewing'!B140</f>
        <v>11</v>
      </c>
      <c r="F62" s="65">
        <f t="shared" si="1"/>
        <v>1.9090909090909092</v>
      </c>
    </row>
    <row r="63" spans="2:6" x14ac:dyDescent="0.2">
      <c r="B63" s="23" t="str">
        <f>'Cathedral Station'!A11</f>
        <v>Kevin St. Gelais</v>
      </c>
      <c r="C63" s="23" t="str">
        <f>'Cathedral Station'!A1</f>
        <v>Cathedral Station</v>
      </c>
      <c r="D63" s="22">
        <f>'Cathedral Station'!G124</f>
        <v>17</v>
      </c>
      <c r="E63" s="22">
        <f>'Cathedral Station'!B140</f>
        <v>9</v>
      </c>
      <c r="F63" s="65">
        <f t="shared" si="1"/>
        <v>1.8888888888888888</v>
      </c>
    </row>
    <row r="64" spans="2:6" x14ac:dyDescent="0.2">
      <c r="B64" s="23" t="str">
        <f>'Harp + Bard'!A5</f>
        <v>Kevin Lalli</v>
      </c>
      <c r="C64" s="23" t="str">
        <f>'Harp + Bard'!A1</f>
        <v>Harp + Bard</v>
      </c>
      <c r="D64" s="22">
        <f>'Harp + Bard'!G118</f>
        <v>16</v>
      </c>
      <c r="E64" s="22">
        <f>'Harp + Bard'!B134</f>
        <v>10</v>
      </c>
      <c r="F64" s="65">
        <f t="shared" si="1"/>
        <v>1.6</v>
      </c>
    </row>
    <row r="65" spans="2:6" x14ac:dyDescent="0.2">
      <c r="B65" s="23" t="str">
        <f>'Cathedral Station'!A9</f>
        <v>Conroy Jackson</v>
      </c>
      <c r="C65" s="23" t="str">
        <f>'Cathedral Station'!A1</f>
        <v>Cathedral Station</v>
      </c>
      <c r="D65" s="22">
        <f>'Cathedral Station'!G122</f>
        <v>18</v>
      </c>
      <c r="E65" s="22">
        <f>'Cathedral Station'!B138</f>
        <v>12</v>
      </c>
      <c r="F65" s="65">
        <f t="shared" si="1"/>
        <v>1.5</v>
      </c>
    </row>
    <row r="66" spans="2:6" x14ac:dyDescent="0.2">
      <c r="B66" s="23" t="str">
        <f>'Dorchester Brewing'!A5</f>
        <v>Steve Lawson</v>
      </c>
      <c r="C66" s="23" t="str">
        <f>'Dorchester Brewing'!A1</f>
        <v>Dorchester Brewing</v>
      </c>
      <c r="D66" s="22">
        <f>'Dorchester Brewing'!G118</f>
        <v>11</v>
      </c>
      <c r="E66" s="22">
        <f>'Dorchester Brewing'!B134</f>
        <v>9</v>
      </c>
      <c r="F66" s="65">
        <f t="shared" si="1"/>
        <v>1.2222222222222223</v>
      </c>
    </row>
    <row r="67" spans="2:6" x14ac:dyDescent="0.2">
      <c r="B67" s="23" t="str">
        <f>'Boston Realty'!A6</f>
        <v>Jerry Fang</v>
      </c>
      <c r="C67" s="23" t="str">
        <f>'Boston Realty'!A1</f>
        <v>Boston Realty</v>
      </c>
      <c r="D67" s="22">
        <f>'Boston Realty'!G119</f>
        <v>13</v>
      </c>
      <c r="E67" s="22">
        <f>'Boston Realty'!B135</f>
        <v>12</v>
      </c>
      <c r="F67" s="65">
        <f t="shared" si="1"/>
        <v>1.0833333333333333</v>
      </c>
    </row>
    <row r="68" spans="2:6" x14ac:dyDescent="0.2">
      <c r="B68" s="23" t="str">
        <f>'Crossfit 617'!A10</f>
        <v>Colin Staab</v>
      </c>
      <c r="C68" s="23" t="str">
        <f>'Crossfit 617'!$A$1</f>
        <v>Crossfit 617</v>
      </c>
      <c r="D68" s="22">
        <f>'Crossfit 617'!G123</f>
        <v>3</v>
      </c>
      <c r="E68" s="22">
        <f>'Crossfit 617'!B139</f>
        <v>3</v>
      </c>
      <c r="F68" s="65">
        <f t="shared" si="1"/>
        <v>1</v>
      </c>
    </row>
    <row r="69" spans="2:6" x14ac:dyDescent="0.2">
      <c r="B69" s="23" t="str">
        <f>'Boston Realty'!A5</f>
        <v>Andrew Burke</v>
      </c>
      <c r="C69" s="23" t="str">
        <f>'Boston Realty'!A1</f>
        <v>Boston Realty</v>
      </c>
      <c r="D69" s="22">
        <f>'Boston Realty'!G118</f>
        <v>6</v>
      </c>
      <c r="E69" s="22">
        <f>'Boston Realty'!B134</f>
        <v>7</v>
      </c>
      <c r="F69" s="65">
        <f t="shared" si="1"/>
        <v>0.8571428571428571</v>
      </c>
    </row>
  </sheetData>
  <sortState xmlns:xlrd2="http://schemas.microsoft.com/office/spreadsheetml/2017/richdata2" ref="B6:F69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workbookViewId="0">
      <selection activeCell="H12" sqref="H12"/>
    </sheetView>
  </sheetViews>
  <sheetFormatPr defaultColWidth="9.140625" defaultRowHeight="15" x14ac:dyDescent="0.2"/>
  <cols>
    <col min="1" max="1" width="4.140625" style="23" customWidth="1"/>
    <col min="2" max="2" width="30.28515625" style="23" bestFit="1" customWidth="1"/>
    <col min="3" max="3" width="34.28515625" style="23" customWidth="1"/>
    <col min="4" max="4" width="9.28515625" style="23" bestFit="1" customWidth="1"/>
    <col min="5" max="5" width="10.85546875" style="23" bestFit="1" customWidth="1"/>
    <col min="6" max="6" width="10.28515625" style="64" bestFit="1" customWidth="1"/>
    <col min="7" max="13" width="9.140625" style="23"/>
    <col min="14" max="14" width="19.7109375" style="23" customWidth="1"/>
    <col min="15" max="16384" width="9.140625" style="23"/>
  </cols>
  <sheetData>
    <row r="1" spans="1:6" ht="15.75" x14ac:dyDescent="0.25">
      <c r="A1" s="34" t="s">
        <v>71</v>
      </c>
      <c r="B1" s="30"/>
      <c r="C1" s="30"/>
      <c r="D1" s="30"/>
      <c r="E1" s="30"/>
      <c r="F1" s="63"/>
    </row>
    <row r="2" spans="1:6" ht="15.75" x14ac:dyDescent="0.25">
      <c r="A2" s="34" t="s">
        <v>125</v>
      </c>
      <c r="B2" s="30"/>
      <c r="C2" s="30"/>
      <c r="D2" s="30"/>
      <c r="E2" s="30"/>
      <c r="F2" s="63"/>
    </row>
    <row r="3" spans="1:6" ht="15.75" x14ac:dyDescent="0.25">
      <c r="A3" s="34" t="str">
        <f>+'D1 Summary'!A3</f>
        <v>As of 3/20/24</v>
      </c>
      <c r="B3" s="30"/>
      <c r="C3" s="30"/>
      <c r="D3" s="30"/>
      <c r="E3" s="30"/>
      <c r="F3" s="63"/>
    </row>
    <row r="4" spans="1:6" ht="15.75" x14ac:dyDescent="0.25">
      <c r="A4" s="36"/>
    </row>
    <row r="5" spans="1:6" ht="15.75" x14ac:dyDescent="0.25">
      <c r="B5" s="32" t="s">
        <v>36</v>
      </c>
      <c r="C5" s="32" t="s">
        <v>39</v>
      </c>
      <c r="D5" s="75" t="s">
        <v>50</v>
      </c>
      <c r="E5" s="75" t="s">
        <v>37</v>
      </c>
      <c r="F5" s="76" t="s">
        <v>38</v>
      </c>
    </row>
    <row r="6" spans="1:6" x14ac:dyDescent="0.2">
      <c r="B6" s="23" t="str">
        <f>dBar!A6</f>
        <v>Luke Dwyer</v>
      </c>
      <c r="C6" s="23" t="str">
        <f>dBar!A1</f>
        <v>dBar</v>
      </c>
      <c r="D6" s="22">
        <f>dBar!F119</f>
        <v>29</v>
      </c>
      <c r="E6" s="22">
        <f>dBar!B135</f>
        <v>8</v>
      </c>
      <c r="F6" s="65">
        <f t="shared" ref="F6:F37" si="0">+D6/E6</f>
        <v>3.625</v>
      </c>
    </row>
    <row r="7" spans="1:6" x14ac:dyDescent="0.2">
      <c r="B7" s="23" t="str">
        <f>'Dorchester Brewing'!A3</f>
        <v>Matt Bibeau</v>
      </c>
      <c r="C7" s="23" t="str">
        <f>'Dorchester Brewing'!A1</f>
        <v>Dorchester Brewing</v>
      </c>
      <c r="D7" s="22">
        <f>'Dorchester Brewing'!F116</f>
        <v>38</v>
      </c>
      <c r="E7" s="22">
        <f>'Dorchester Brewing'!B132</f>
        <v>11</v>
      </c>
      <c r="F7" s="65">
        <f t="shared" si="0"/>
        <v>3.4545454545454546</v>
      </c>
    </row>
    <row r="8" spans="1:6" x14ac:dyDescent="0.2">
      <c r="B8" s="23" t="str">
        <f>dBar!A140</f>
        <v>Eric Wolven</v>
      </c>
      <c r="C8" s="23" t="str">
        <f>dBar!A1</f>
        <v>dBar</v>
      </c>
      <c r="D8" s="22">
        <f>dBar!F124</f>
        <v>37</v>
      </c>
      <c r="E8" s="22">
        <f>dBar!B140</f>
        <v>12</v>
      </c>
      <c r="F8" s="65">
        <f t="shared" si="0"/>
        <v>3.0833333333333335</v>
      </c>
    </row>
    <row r="9" spans="1:6" x14ac:dyDescent="0.2">
      <c r="B9" s="23" t="str">
        <f>'Harp + Bard'!A140</f>
        <v>Tim Walsh</v>
      </c>
      <c r="C9" s="23" t="str">
        <f>'Harp + Bard'!A1</f>
        <v>Harp + Bard</v>
      </c>
      <c r="D9" s="22">
        <f>'Harp + Bard'!F124</f>
        <v>30</v>
      </c>
      <c r="E9" s="22">
        <f>'Harp + Bard'!B140</f>
        <v>10</v>
      </c>
      <c r="F9" s="65">
        <f t="shared" si="0"/>
        <v>3</v>
      </c>
    </row>
    <row r="10" spans="1:6" x14ac:dyDescent="0.2">
      <c r="B10" s="23" t="str">
        <f>'Boston Realty'!A11</f>
        <v>Jun Wang</v>
      </c>
      <c r="C10" s="23" t="str">
        <f>'Boston Realty'!A1</f>
        <v>Boston Realty</v>
      </c>
      <c r="D10" s="22">
        <f>'Boston Realty'!F124</f>
        <v>32</v>
      </c>
      <c r="E10" s="22">
        <f>'Boston Realty'!B140</f>
        <v>11</v>
      </c>
      <c r="F10" s="65">
        <f t="shared" si="0"/>
        <v>2.9090909090909092</v>
      </c>
    </row>
    <row r="11" spans="1:6" x14ac:dyDescent="0.2">
      <c r="B11" s="23" t="str">
        <f>'Cathedral Station'!A7</f>
        <v>Greg Dufraisse</v>
      </c>
      <c r="C11" s="23" t="str">
        <f>'Cathedral Station'!A1</f>
        <v>Cathedral Station</v>
      </c>
      <c r="D11" s="22">
        <f>'Cathedral Station'!F120</f>
        <v>32</v>
      </c>
      <c r="E11" s="22">
        <f>'Cathedral Station'!B136</f>
        <v>12</v>
      </c>
      <c r="F11" s="65">
        <f t="shared" si="0"/>
        <v>2.6666666666666665</v>
      </c>
    </row>
    <row r="12" spans="1:6" x14ac:dyDescent="0.2">
      <c r="B12" s="23" t="str">
        <f>'Cathedral Station'!A10</f>
        <v>Brandon Ortez</v>
      </c>
      <c r="C12" s="23" t="str">
        <f>'Cathedral Station'!A1</f>
        <v>Cathedral Station</v>
      </c>
      <c r="D12" s="22">
        <f>'Cathedral Station'!F123</f>
        <v>21</v>
      </c>
      <c r="E12" s="22">
        <f>'Cathedral Station'!B139</f>
        <v>8</v>
      </c>
      <c r="F12" s="65">
        <f t="shared" si="0"/>
        <v>2.625</v>
      </c>
    </row>
    <row r="13" spans="1:6" x14ac:dyDescent="0.2">
      <c r="B13" s="23" t="str">
        <f>'Dorchester Brewing'!A7</f>
        <v>Max Rittner</v>
      </c>
      <c r="C13" s="23" t="str">
        <f>'Dorchester Brewing'!A1</f>
        <v>Dorchester Brewing</v>
      </c>
      <c r="D13" s="22">
        <f>'Dorchester Brewing'!F120</f>
        <v>25</v>
      </c>
      <c r="E13" s="22">
        <f>'Dorchester Brewing'!B136</f>
        <v>10</v>
      </c>
      <c r="F13" s="65">
        <f t="shared" si="0"/>
        <v>2.5</v>
      </c>
    </row>
    <row r="14" spans="1:6" x14ac:dyDescent="0.2">
      <c r="B14" s="23" t="str">
        <f>'Club Cafe'!A8</f>
        <v>Jake Novak</v>
      </c>
      <c r="C14" s="23" t="str">
        <f>'Club Cafe'!A1</f>
        <v>Club Café</v>
      </c>
      <c r="D14" s="22">
        <f>'Club Cafe'!F121</f>
        <v>27</v>
      </c>
      <c r="E14" s="22">
        <f>'Club Cafe'!B137</f>
        <v>12</v>
      </c>
      <c r="F14" s="65">
        <f t="shared" si="0"/>
        <v>2.25</v>
      </c>
    </row>
    <row r="15" spans="1:6" x14ac:dyDescent="0.2">
      <c r="B15" s="23" t="str">
        <f>'Boston Realty'!A10</f>
        <v>Max Milder</v>
      </c>
      <c r="C15" s="23" t="str">
        <f>'Boston Realty'!A1</f>
        <v>Boston Realty</v>
      </c>
      <c r="D15" s="22">
        <f>'Boston Realty'!F123</f>
        <v>22</v>
      </c>
      <c r="E15" s="22">
        <f>'Boston Realty'!B139</f>
        <v>10</v>
      </c>
      <c r="F15" s="65">
        <f t="shared" si="0"/>
        <v>2.2000000000000002</v>
      </c>
    </row>
    <row r="16" spans="1:6" x14ac:dyDescent="0.2">
      <c r="B16" s="23" t="str">
        <f>'Harp + Bard'!A6</f>
        <v>Patrick Lee</v>
      </c>
      <c r="C16" s="23" t="str">
        <f>'Harp + Bard'!A1</f>
        <v>Harp + Bard</v>
      </c>
      <c r="D16" s="22">
        <f>'Harp + Bard'!F119</f>
        <v>23</v>
      </c>
      <c r="E16" s="22">
        <f>'Harp + Bard'!B135</f>
        <v>11</v>
      </c>
      <c r="F16" s="65">
        <f t="shared" si="0"/>
        <v>2.0909090909090908</v>
      </c>
    </row>
    <row r="17" spans="2:6" x14ac:dyDescent="0.2">
      <c r="B17" s="23" t="str">
        <f>'Crossfit 617'!A3</f>
        <v>Quadry Allen</v>
      </c>
      <c r="C17" s="23" t="str">
        <f>'Crossfit 617'!$A$1</f>
        <v>Crossfit 617</v>
      </c>
      <c r="D17" s="22">
        <f>'Crossfit 617'!F116</f>
        <v>25</v>
      </c>
      <c r="E17" s="22">
        <f>'Crossfit 617'!B132</f>
        <v>12</v>
      </c>
      <c r="F17" s="65">
        <f t="shared" si="0"/>
        <v>2.0833333333333335</v>
      </c>
    </row>
    <row r="18" spans="2:6" x14ac:dyDescent="0.2">
      <c r="B18" s="23" t="str">
        <f>'Club Cafe'!A140</f>
        <v>Jake Smith</v>
      </c>
      <c r="C18" s="23" t="str">
        <f>'Club Cafe'!A1</f>
        <v>Club Café</v>
      </c>
      <c r="D18" s="22">
        <f>'Club Cafe'!F124</f>
        <v>17</v>
      </c>
      <c r="E18" s="22">
        <f>'Club Cafe'!B140</f>
        <v>9</v>
      </c>
      <c r="F18" s="65">
        <f t="shared" si="0"/>
        <v>1.8888888888888888</v>
      </c>
    </row>
    <row r="19" spans="2:6" x14ac:dyDescent="0.2">
      <c r="B19" s="23" t="str">
        <f>'Cathedral Station'!A8</f>
        <v>Terry Epps</v>
      </c>
      <c r="C19" s="23" t="str">
        <f>'Cathedral Station'!A1</f>
        <v>Cathedral Station</v>
      </c>
      <c r="D19" s="22">
        <f>'Cathedral Station'!F121</f>
        <v>21</v>
      </c>
      <c r="E19" s="22">
        <f>'Cathedral Station'!B137</f>
        <v>12</v>
      </c>
      <c r="F19" s="65">
        <f t="shared" si="0"/>
        <v>1.75</v>
      </c>
    </row>
    <row r="20" spans="2:6" x14ac:dyDescent="0.2">
      <c r="B20" s="23" t="str">
        <f>'Dorchester Brewing'!A8</f>
        <v>Austin Souders</v>
      </c>
      <c r="C20" s="23" t="str">
        <f>'Dorchester Brewing'!A1</f>
        <v>Dorchester Brewing</v>
      </c>
      <c r="D20" s="22">
        <f>'Dorchester Brewing'!F121</f>
        <v>16</v>
      </c>
      <c r="E20" s="22">
        <f>'Dorchester Brewing'!B137</f>
        <v>10</v>
      </c>
      <c r="F20" s="65">
        <f t="shared" si="0"/>
        <v>1.6</v>
      </c>
    </row>
    <row r="21" spans="2:6" x14ac:dyDescent="0.2">
      <c r="B21" s="23" t="str">
        <f>'Boston Realty'!A9</f>
        <v>Tom Meeus</v>
      </c>
      <c r="C21" s="23" t="str">
        <f>'Boston Realty'!A1</f>
        <v>Boston Realty</v>
      </c>
      <c r="D21" s="22">
        <f>'Boston Realty'!F122</f>
        <v>16</v>
      </c>
      <c r="E21" s="22">
        <f>'Boston Realty'!B138</f>
        <v>11</v>
      </c>
      <c r="F21" s="65">
        <f t="shared" si="0"/>
        <v>1.4545454545454546</v>
      </c>
    </row>
    <row r="22" spans="2:6" x14ac:dyDescent="0.2">
      <c r="B22" s="23" t="str">
        <f>dBar!A3</f>
        <v>TJ Calloway</v>
      </c>
      <c r="C22" s="23" t="str">
        <f>dBar!A1</f>
        <v>dBar</v>
      </c>
      <c r="D22" s="22">
        <f>dBar!F116</f>
        <v>10</v>
      </c>
      <c r="E22" s="22">
        <f>dBar!B132</f>
        <v>7</v>
      </c>
      <c r="F22" s="65">
        <f t="shared" si="0"/>
        <v>1.4285714285714286</v>
      </c>
    </row>
    <row r="23" spans="2:6" x14ac:dyDescent="0.2">
      <c r="B23" s="23" t="str">
        <f>dBar!A8</f>
        <v>Alex Moore</v>
      </c>
      <c r="C23" s="23" t="str">
        <f>dBar!A1</f>
        <v>dBar</v>
      </c>
      <c r="D23" s="22">
        <f>dBar!F121</f>
        <v>11</v>
      </c>
      <c r="E23" s="22">
        <f>dBar!B137</f>
        <v>8</v>
      </c>
      <c r="F23" s="65">
        <f t="shared" si="0"/>
        <v>1.375</v>
      </c>
    </row>
    <row r="24" spans="2:6" x14ac:dyDescent="0.2">
      <c r="B24" s="23" t="str">
        <f>'Dorchester Brewing'!A9</f>
        <v>Mike Umberger</v>
      </c>
      <c r="C24" s="23" t="str">
        <f>'Dorchester Brewing'!A1</f>
        <v>Dorchester Brewing</v>
      </c>
      <c r="D24" s="22">
        <f>'Dorchester Brewing'!F122</f>
        <v>12</v>
      </c>
      <c r="E24" s="22">
        <f>'Dorchester Brewing'!B138</f>
        <v>9</v>
      </c>
      <c r="F24" s="65">
        <f t="shared" si="0"/>
        <v>1.3333333333333333</v>
      </c>
    </row>
    <row r="25" spans="2:6" x14ac:dyDescent="0.2">
      <c r="B25" s="23" t="str">
        <f>'Harp + Bard'!A9</f>
        <v>Brian Provencher</v>
      </c>
      <c r="C25" s="23" t="str">
        <f>'Harp + Bard'!A1</f>
        <v>Harp + Bard</v>
      </c>
      <c r="D25" s="22">
        <f>'Harp + Bard'!F122</f>
        <v>13</v>
      </c>
      <c r="E25" s="22">
        <f>'Harp + Bard'!B138</f>
        <v>10</v>
      </c>
      <c r="F25" s="65">
        <f t="shared" si="0"/>
        <v>1.3</v>
      </c>
    </row>
    <row r="26" spans="2:6" x14ac:dyDescent="0.2">
      <c r="B26" s="23" t="str">
        <f>'Dorchester Brewing'!A4</f>
        <v>Kevin Davila</v>
      </c>
      <c r="C26" s="23" t="str">
        <f>'Dorchester Brewing'!A1</f>
        <v>Dorchester Brewing</v>
      </c>
      <c r="D26" s="22">
        <f>'Dorchester Brewing'!F117</f>
        <v>10</v>
      </c>
      <c r="E26" s="22">
        <f>'Dorchester Brewing'!B133</f>
        <v>9</v>
      </c>
      <c r="F26" s="65">
        <f t="shared" si="0"/>
        <v>1.1111111111111112</v>
      </c>
    </row>
    <row r="27" spans="2:6" x14ac:dyDescent="0.2">
      <c r="B27" s="23" t="str">
        <f>'Crossfit 617'!A8</f>
        <v>Pat Lawlor</v>
      </c>
      <c r="C27" s="23" t="str">
        <f>'Crossfit 617'!$A$1</f>
        <v>Crossfit 617</v>
      </c>
      <c r="D27" s="22">
        <f>'Crossfit 617'!F121</f>
        <v>12</v>
      </c>
      <c r="E27" s="22">
        <f>'Crossfit 617'!B137</f>
        <v>11</v>
      </c>
      <c r="F27" s="65">
        <f t="shared" si="0"/>
        <v>1.0909090909090908</v>
      </c>
    </row>
    <row r="28" spans="2:6" x14ac:dyDescent="0.2">
      <c r="B28" s="23" t="str">
        <f>'Harp + Bard'!A4</f>
        <v>Ryan Duff</v>
      </c>
      <c r="C28" s="23" t="str">
        <f>'Harp + Bard'!A1</f>
        <v>Harp + Bard</v>
      </c>
      <c r="D28" s="22">
        <f>'Harp + Bard'!F117</f>
        <v>13</v>
      </c>
      <c r="E28" s="22">
        <f>'Harp + Bard'!B133</f>
        <v>12</v>
      </c>
      <c r="F28" s="65">
        <f t="shared" si="0"/>
        <v>1.0833333333333333</v>
      </c>
    </row>
    <row r="29" spans="2:6" x14ac:dyDescent="0.2">
      <c r="B29" s="23" t="str">
        <f>'Crossfit 617'!A6</f>
        <v>Rolph, Jean-Baptiste</v>
      </c>
      <c r="C29" s="23" t="str">
        <f>'Crossfit 617'!$A$1</f>
        <v>Crossfit 617</v>
      </c>
      <c r="D29" s="22">
        <f>'Crossfit 617'!F119</f>
        <v>13</v>
      </c>
      <c r="E29" s="22">
        <f>'Crossfit 617'!B135</f>
        <v>12</v>
      </c>
      <c r="F29" s="65">
        <f t="shared" si="0"/>
        <v>1.0833333333333333</v>
      </c>
    </row>
    <row r="30" spans="2:6" x14ac:dyDescent="0.2">
      <c r="B30" s="23" t="str">
        <f>'Dorchester Brewing'!A10</f>
        <v>Tom Walsh</v>
      </c>
      <c r="C30" s="23" t="str">
        <f>'Dorchester Brewing'!A1</f>
        <v>Dorchester Brewing</v>
      </c>
      <c r="D30" s="22">
        <f>'Dorchester Brewing'!F123</f>
        <v>6</v>
      </c>
      <c r="E30" s="22">
        <f>'Dorchester Brewing'!B139</f>
        <v>6</v>
      </c>
      <c r="F30" s="65">
        <f t="shared" si="0"/>
        <v>1</v>
      </c>
    </row>
    <row r="31" spans="2:6" x14ac:dyDescent="0.2">
      <c r="B31" s="23" t="str">
        <f>'Harp + Bard'!A7</f>
        <v>Nick McGrail</v>
      </c>
      <c r="C31" s="23" t="str">
        <f>'Harp + Bard'!A1</f>
        <v>Harp + Bard</v>
      </c>
      <c r="D31" s="22">
        <f>'Harp + Bard'!F120</f>
        <v>5</v>
      </c>
      <c r="E31" s="22">
        <f>'Harp + Bard'!B136</f>
        <v>5</v>
      </c>
      <c r="F31" s="65">
        <f t="shared" si="0"/>
        <v>1</v>
      </c>
    </row>
    <row r="32" spans="2:6" x14ac:dyDescent="0.2">
      <c r="B32" s="23" t="str">
        <f>'Club Cafe'!A9</f>
        <v>Greg Pakhladzhyan</v>
      </c>
      <c r="C32" s="23" t="str">
        <f>'Club Cafe'!A1</f>
        <v>Club Café</v>
      </c>
      <c r="D32" s="22">
        <f>'Club Cafe'!F122</f>
        <v>7</v>
      </c>
      <c r="E32" s="22">
        <f>'Club Cafe'!B138</f>
        <v>7</v>
      </c>
      <c r="F32" s="65">
        <f t="shared" si="0"/>
        <v>1</v>
      </c>
    </row>
    <row r="33" spans="2:6" x14ac:dyDescent="0.2">
      <c r="B33" s="23" t="str">
        <f>'Cathedral Station'!A3</f>
        <v>Michael Aragon-Robbins</v>
      </c>
      <c r="C33" s="23" t="str">
        <f>'Cathedral Station'!A1</f>
        <v>Cathedral Station</v>
      </c>
      <c r="D33" s="22">
        <f>'Cathedral Station'!F116</f>
        <v>12</v>
      </c>
      <c r="E33" s="22">
        <f>'Cathedral Station'!B132</f>
        <v>12</v>
      </c>
      <c r="F33" s="65">
        <f t="shared" si="0"/>
        <v>1</v>
      </c>
    </row>
    <row r="34" spans="2:6" x14ac:dyDescent="0.2">
      <c r="B34" s="23" t="str">
        <f>'Club Cafe'!A6</f>
        <v>Xamian Gist</v>
      </c>
      <c r="C34" s="23" t="str">
        <f>'Club Cafe'!A1</f>
        <v>Club Café</v>
      </c>
      <c r="D34" s="22">
        <f>'Club Cafe'!F119</f>
        <v>7</v>
      </c>
      <c r="E34" s="22">
        <f>'Club Cafe'!B135</f>
        <v>7</v>
      </c>
      <c r="F34" s="65">
        <f t="shared" si="0"/>
        <v>1</v>
      </c>
    </row>
    <row r="35" spans="2:6" x14ac:dyDescent="0.2">
      <c r="B35" s="23" t="str">
        <f>'Crossfit 617'!A7</f>
        <v>Eric Karstunen</v>
      </c>
      <c r="C35" s="23" t="str">
        <f>'Crossfit 617'!$A$1</f>
        <v>Crossfit 617</v>
      </c>
      <c r="D35" s="22">
        <f>'Crossfit 617'!F120</f>
        <v>11</v>
      </c>
      <c r="E35" s="22">
        <f>'Crossfit 617'!B136</f>
        <v>12</v>
      </c>
      <c r="F35" s="65">
        <f t="shared" si="0"/>
        <v>0.91666666666666663</v>
      </c>
    </row>
    <row r="36" spans="2:6" x14ac:dyDescent="0.2">
      <c r="B36" s="23" t="str">
        <f>'Cathedral Station'!A11</f>
        <v>Kevin St. Gelais</v>
      </c>
      <c r="C36" s="23" t="str">
        <f>'Cathedral Station'!A1</f>
        <v>Cathedral Station</v>
      </c>
      <c r="D36" s="22">
        <f>'Cathedral Station'!F124</f>
        <v>8</v>
      </c>
      <c r="E36" s="22">
        <f>'Cathedral Station'!B140</f>
        <v>9</v>
      </c>
      <c r="F36" s="65">
        <f t="shared" si="0"/>
        <v>0.88888888888888884</v>
      </c>
    </row>
    <row r="37" spans="2:6" x14ac:dyDescent="0.2">
      <c r="B37" s="23" t="str">
        <f>'Club Cafe'!A7</f>
        <v>Larry Luizzo</v>
      </c>
      <c r="C37" s="23" t="str">
        <f>'Club Cafe'!A1</f>
        <v>Club Café</v>
      </c>
      <c r="D37" s="22">
        <f>'Club Cafe'!F120</f>
        <v>8</v>
      </c>
      <c r="E37" s="22">
        <f>'Club Cafe'!B136</f>
        <v>9</v>
      </c>
      <c r="F37" s="65">
        <f t="shared" si="0"/>
        <v>0.88888888888888884</v>
      </c>
    </row>
    <row r="38" spans="2:6" x14ac:dyDescent="0.2">
      <c r="B38" s="23" t="str">
        <f>'Cathedral Station'!A9</f>
        <v>Conroy Jackson</v>
      </c>
      <c r="C38" s="23" t="str">
        <f>'Cathedral Station'!A1</f>
        <v>Cathedral Station</v>
      </c>
      <c r="D38" s="22">
        <f>'Cathedral Station'!F122</f>
        <v>10</v>
      </c>
      <c r="E38" s="22">
        <f>'Cathedral Station'!B138</f>
        <v>12</v>
      </c>
      <c r="F38" s="65">
        <f t="shared" ref="F38:F69" si="1">+D38/E38</f>
        <v>0.83333333333333337</v>
      </c>
    </row>
    <row r="39" spans="2:6" x14ac:dyDescent="0.2">
      <c r="B39" s="23" t="str">
        <f>'Dorchester Brewing'!A11</f>
        <v>John Zhang</v>
      </c>
      <c r="C39" s="23" t="str">
        <f>'Dorchester Brewing'!A1</f>
        <v>Dorchester Brewing</v>
      </c>
      <c r="D39" s="22">
        <f>'Dorchester Brewing'!F124</f>
        <v>9</v>
      </c>
      <c r="E39" s="22">
        <f>'Dorchester Brewing'!B140</f>
        <v>11</v>
      </c>
      <c r="F39" s="65">
        <f t="shared" si="1"/>
        <v>0.81818181818181823</v>
      </c>
    </row>
    <row r="40" spans="2:6" x14ac:dyDescent="0.2">
      <c r="B40" s="23" t="str">
        <f>'Club Cafe'!A10</f>
        <v>Jasper Pray</v>
      </c>
      <c r="C40" s="23" t="str">
        <f>'Club Cafe'!A1</f>
        <v>Club Café</v>
      </c>
      <c r="D40" s="22">
        <f>'Club Cafe'!F123</f>
        <v>7</v>
      </c>
      <c r="E40" s="22">
        <f>'Club Cafe'!B139</f>
        <v>9</v>
      </c>
      <c r="F40" s="65">
        <f t="shared" si="1"/>
        <v>0.77777777777777779</v>
      </c>
    </row>
    <row r="41" spans="2:6" x14ac:dyDescent="0.2">
      <c r="B41" s="23" t="str">
        <f>dBar!A141</f>
        <v>Andrew Guerra</v>
      </c>
      <c r="C41" s="23" t="str">
        <f>dBar!A1</f>
        <v>dBar</v>
      </c>
      <c r="D41" s="22">
        <f>dBar!F125</f>
        <v>3</v>
      </c>
      <c r="E41" s="22">
        <f>dBar!B141</f>
        <v>4</v>
      </c>
      <c r="F41" s="65">
        <f t="shared" si="1"/>
        <v>0.75</v>
      </c>
    </row>
    <row r="42" spans="2:6" x14ac:dyDescent="0.2">
      <c r="B42" s="23" t="str">
        <f>'Boston Realty'!A6</f>
        <v>Jerry Fang</v>
      </c>
      <c r="C42" s="23" t="str">
        <f>'Boston Realty'!A1</f>
        <v>Boston Realty</v>
      </c>
      <c r="D42" s="22">
        <f>'Boston Realty'!F119</f>
        <v>9</v>
      </c>
      <c r="E42" s="22">
        <f>'Boston Realty'!B135</f>
        <v>12</v>
      </c>
      <c r="F42" s="65">
        <f t="shared" si="1"/>
        <v>0.75</v>
      </c>
    </row>
    <row r="43" spans="2:6" x14ac:dyDescent="0.2">
      <c r="B43" s="23" t="str">
        <f>dBar!A5</f>
        <v>Jared Creighton</v>
      </c>
      <c r="C43" s="23" t="str">
        <f>dBar!A1</f>
        <v>dBar</v>
      </c>
      <c r="D43" s="22">
        <f>dBar!F118</f>
        <v>8</v>
      </c>
      <c r="E43" s="22">
        <f>dBar!B134</f>
        <v>11</v>
      </c>
      <c r="F43" s="65">
        <f t="shared" si="1"/>
        <v>0.72727272727272729</v>
      </c>
    </row>
    <row r="44" spans="2:6" x14ac:dyDescent="0.2">
      <c r="B44" s="23" t="str">
        <f>'Boston Realty'!A5</f>
        <v>Andrew Burke</v>
      </c>
      <c r="C44" s="23" t="str">
        <f>'Boston Realty'!A1</f>
        <v>Boston Realty</v>
      </c>
      <c r="D44" s="22">
        <f>'Boston Realty'!F118</f>
        <v>5</v>
      </c>
      <c r="E44" s="22">
        <f>'Boston Realty'!B134</f>
        <v>7</v>
      </c>
      <c r="F44" s="65">
        <f t="shared" si="1"/>
        <v>0.7142857142857143</v>
      </c>
    </row>
    <row r="45" spans="2:6" x14ac:dyDescent="0.2">
      <c r="B45" s="23" t="str">
        <f>'Boston Realty'!A4</f>
        <v>Mike Brosseau</v>
      </c>
      <c r="C45" s="23" t="str">
        <f>'Boston Realty'!A1</f>
        <v>Boston Realty</v>
      </c>
      <c r="D45" s="22">
        <f>'Boston Realty'!F117</f>
        <v>7</v>
      </c>
      <c r="E45" s="22">
        <f>'Boston Realty'!B133</f>
        <v>10</v>
      </c>
      <c r="F45" s="65">
        <f t="shared" si="1"/>
        <v>0.7</v>
      </c>
    </row>
    <row r="46" spans="2:6" x14ac:dyDescent="0.2">
      <c r="B46" s="23" t="str">
        <f>'Cathedral Station'!A6</f>
        <v>Ryan Dacey</v>
      </c>
      <c r="C46" s="23" t="str">
        <f>'Cathedral Station'!A1</f>
        <v>Cathedral Station</v>
      </c>
      <c r="D46" s="22">
        <f>'Cathedral Station'!F119</f>
        <v>7</v>
      </c>
      <c r="E46" s="22">
        <f>'Cathedral Station'!B135</f>
        <v>10</v>
      </c>
      <c r="F46" s="65">
        <f t="shared" si="1"/>
        <v>0.7</v>
      </c>
    </row>
    <row r="47" spans="2:6" x14ac:dyDescent="0.2">
      <c r="B47" s="23" t="str">
        <f>'Harp + Bard'!A5</f>
        <v>Kevin Lalli</v>
      </c>
      <c r="C47" s="23" t="str">
        <f>'Harp + Bard'!A1</f>
        <v>Harp + Bard</v>
      </c>
      <c r="D47" s="22">
        <f>'Harp + Bard'!F118</f>
        <v>7</v>
      </c>
      <c r="E47" s="22">
        <f>'Harp + Bard'!B134</f>
        <v>10</v>
      </c>
      <c r="F47" s="65">
        <f t="shared" si="1"/>
        <v>0.7</v>
      </c>
    </row>
    <row r="48" spans="2:6" x14ac:dyDescent="0.2">
      <c r="B48" s="23" t="str">
        <f>'Dorchester Brewing'!A6</f>
        <v>Chris Logue</v>
      </c>
      <c r="C48" s="23" t="str">
        <f>'Dorchester Brewing'!A1</f>
        <v>Dorchester Brewing</v>
      </c>
      <c r="D48" s="22">
        <f>'Dorchester Brewing'!F119</f>
        <v>7</v>
      </c>
      <c r="E48" s="22">
        <f>'Dorchester Brewing'!B135</f>
        <v>10</v>
      </c>
      <c r="F48" s="65">
        <f t="shared" si="1"/>
        <v>0.7</v>
      </c>
    </row>
    <row r="49" spans="2:6" x14ac:dyDescent="0.2">
      <c r="B49" s="23" t="str">
        <f>'Crossfit 617'!A4</f>
        <v>Dave Harding</v>
      </c>
      <c r="C49" s="23" t="str">
        <f>'Crossfit 617'!$A$1</f>
        <v>Crossfit 617</v>
      </c>
      <c r="D49" s="22">
        <f>'Crossfit 617'!F117</f>
        <v>6</v>
      </c>
      <c r="E49" s="22">
        <f>'Crossfit 617'!B133</f>
        <v>9</v>
      </c>
      <c r="F49" s="65">
        <f t="shared" si="1"/>
        <v>0.66666666666666663</v>
      </c>
    </row>
    <row r="50" spans="2:6" x14ac:dyDescent="0.2">
      <c r="B50" s="23" t="str">
        <f>'Harp + Bard'!A3</f>
        <v>Adam Connito</v>
      </c>
      <c r="C50" s="23" t="str">
        <f>'Harp + Bard'!A1</f>
        <v>Harp + Bard</v>
      </c>
      <c r="D50" s="22">
        <f>'Harp + Bard'!F116</f>
        <v>6</v>
      </c>
      <c r="E50" s="22">
        <f>'Harp + Bard'!B132</f>
        <v>10</v>
      </c>
      <c r="F50" s="65">
        <f t="shared" si="1"/>
        <v>0.6</v>
      </c>
    </row>
    <row r="51" spans="2:6" x14ac:dyDescent="0.2">
      <c r="B51" s="23" t="str">
        <f>'Boston Realty'!A8</f>
        <v>Daniel Lander</v>
      </c>
      <c r="C51" s="23" t="str">
        <f>'Boston Realty'!A1</f>
        <v>Boston Realty</v>
      </c>
      <c r="D51" s="22">
        <f>'Boston Realty'!F121</f>
        <v>6</v>
      </c>
      <c r="E51" s="22">
        <f>'Boston Realty'!B137</f>
        <v>11</v>
      </c>
      <c r="F51" s="65">
        <f t="shared" si="1"/>
        <v>0.54545454545454541</v>
      </c>
    </row>
    <row r="52" spans="2:6" x14ac:dyDescent="0.2">
      <c r="B52" s="23" t="str">
        <f>dBar!A10</f>
        <v>Adam Patten</v>
      </c>
      <c r="C52" s="23" t="str">
        <f>dBar!A1</f>
        <v>dBar</v>
      </c>
      <c r="D52" s="22">
        <f>dBar!F123</f>
        <v>3</v>
      </c>
      <c r="E52" s="22">
        <f>dBar!B139</f>
        <v>6</v>
      </c>
      <c r="F52" s="65">
        <f t="shared" si="1"/>
        <v>0.5</v>
      </c>
    </row>
    <row r="53" spans="2:6" x14ac:dyDescent="0.2">
      <c r="B53" s="23" t="str">
        <f>'Club Cafe'!A5</f>
        <v>Jason Flood</v>
      </c>
      <c r="C53" s="23" t="str">
        <f>'Club Cafe'!A1</f>
        <v>Club Café</v>
      </c>
      <c r="D53" s="22">
        <f>'Club Cafe'!F118</f>
        <v>6</v>
      </c>
      <c r="E53" s="22">
        <f>'Club Cafe'!B134</f>
        <v>12</v>
      </c>
      <c r="F53" s="65">
        <f t="shared" si="1"/>
        <v>0.5</v>
      </c>
    </row>
    <row r="54" spans="2:6" x14ac:dyDescent="0.2">
      <c r="B54" s="23" t="str">
        <f>'Boston Realty'!A3</f>
        <v>Matt Allen</v>
      </c>
      <c r="C54" s="23" t="str">
        <f>'Boston Realty'!A1</f>
        <v>Boston Realty</v>
      </c>
      <c r="D54" s="22">
        <f>'Boston Realty'!F116</f>
        <v>4</v>
      </c>
      <c r="E54" s="22">
        <f>'Boston Realty'!B132</f>
        <v>8</v>
      </c>
      <c r="F54" s="65">
        <f t="shared" si="1"/>
        <v>0.5</v>
      </c>
    </row>
    <row r="55" spans="2:6" x14ac:dyDescent="0.2">
      <c r="B55" s="23" t="str">
        <f>'Crossfit 617'!A5</f>
        <v>Tom Jackson</v>
      </c>
      <c r="C55" s="23" t="str">
        <f>'Crossfit 617'!$A$1</f>
        <v>Crossfit 617</v>
      </c>
      <c r="D55" s="22">
        <f>'Crossfit 617'!F118</f>
        <v>2</v>
      </c>
      <c r="E55" s="22">
        <f>'Crossfit 617'!B134</f>
        <v>4</v>
      </c>
      <c r="F55" s="65">
        <f t="shared" si="1"/>
        <v>0.5</v>
      </c>
    </row>
    <row r="56" spans="2:6" x14ac:dyDescent="0.2">
      <c r="B56" s="23" t="str">
        <f>'Harp + Bard'!A10</f>
        <v>Matt Swingler</v>
      </c>
      <c r="C56" s="23" t="str">
        <f>'Harp + Bard'!A1</f>
        <v>Harp + Bard</v>
      </c>
      <c r="D56" s="22">
        <f>'Harp + Bard'!F123</f>
        <v>5</v>
      </c>
      <c r="E56" s="22">
        <f>'Harp + Bard'!B139</f>
        <v>10</v>
      </c>
      <c r="F56" s="65">
        <f t="shared" si="1"/>
        <v>0.5</v>
      </c>
    </row>
    <row r="57" spans="2:6" x14ac:dyDescent="0.2">
      <c r="B57" s="23" t="str">
        <f>'Boston Realty'!A7</f>
        <v>Peter Farlow</v>
      </c>
      <c r="C57" s="23" t="str">
        <f>'Boston Realty'!A1</f>
        <v>Boston Realty</v>
      </c>
      <c r="D57" s="22">
        <f>'Boston Realty'!F120</f>
        <v>5</v>
      </c>
      <c r="E57" s="22">
        <f>'Boston Realty'!B136</f>
        <v>10</v>
      </c>
      <c r="F57" s="65">
        <f t="shared" si="1"/>
        <v>0.5</v>
      </c>
    </row>
    <row r="58" spans="2:6" x14ac:dyDescent="0.2">
      <c r="B58" s="23" t="str">
        <f>'Harp + Bard'!A8</f>
        <v>Mike O'Brien</v>
      </c>
      <c r="C58" s="23" t="str">
        <f>'Harp + Bard'!A1</f>
        <v>Harp + Bard</v>
      </c>
      <c r="D58" s="22">
        <f>'Harp + Bard'!F121</f>
        <v>5</v>
      </c>
      <c r="E58" s="22">
        <f>'Harp + Bard'!B137</f>
        <v>10</v>
      </c>
      <c r="F58" s="65">
        <f t="shared" si="1"/>
        <v>0.5</v>
      </c>
    </row>
    <row r="59" spans="2:6" x14ac:dyDescent="0.2">
      <c r="B59" s="23" t="str">
        <f>dBar!A7</f>
        <v>Wade Lawrence</v>
      </c>
      <c r="C59" s="23" t="str">
        <f>dBar!A1</f>
        <v>dBar</v>
      </c>
      <c r="D59" s="22">
        <f>dBar!F120</f>
        <v>5</v>
      </c>
      <c r="E59" s="22">
        <f>dBar!B136</f>
        <v>10</v>
      </c>
      <c r="F59" s="65">
        <f t="shared" si="1"/>
        <v>0.5</v>
      </c>
    </row>
    <row r="60" spans="2:6" x14ac:dyDescent="0.2">
      <c r="B60" s="23" t="str">
        <f>'Club Cafe'!A4</f>
        <v>Eric Dusel</v>
      </c>
      <c r="C60" s="23" t="str">
        <f>'Club Cafe'!A1</f>
        <v>Club Café</v>
      </c>
      <c r="D60" s="22">
        <f>'Club Cafe'!F117</f>
        <v>5</v>
      </c>
      <c r="E60" s="22">
        <f>'Club Cafe'!B133</f>
        <v>12</v>
      </c>
      <c r="F60" s="65">
        <f t="shared" si="1"/>
        <v>0.41666666666666669</v>
      </c>
    </row>
    <row r="61" spans="2:6" x14ac:dyDescent="0.2">
      <c r="B61" s="23" t="str">
        <f>'Crossfit 617'!A10</f>
        <v>Colin Staab</v>
      </c>
      <c r="C61" s="23" t="str">
        <f>'Crossfit 617'!$A$1</f>
        <v>Crossfit 617</v>
      </c>
      <c r="D61" s="22">
        <f>'Crossfit 617'!F123</f>
        <v>1</v>
      </c>
      <c r="E61" s="22">
        <f>'Crossfit 617'!B139</f>
        <v>3</v>
      </c>
      <c r="F61" s="65">
        <f t="shared" si="1"/>
        <v>0.33333333333333331</v>
      </c>
    </row>
    <row r="62" spans="2:6" x14ac:dyDescent="0.2">
      <c r="B62" s="23" t="str">
        <f>dBar!A4</f>
        <v>Anthony Consoles</v>
      </c>
      <c r="C62" s="23" t="str">
        <f>dBar!A1</f>
        <v>dBar</v>
      </c>
      <c r="D62" s="22">
        <f>dBar!F117</f>
        <v>1</v>
      </c>
      <c r="E62" s="22">
        <f>dBar!B133</f>
        <v>3</v>
      </c>
      <c r="F62" s="65">
        <f t="shared" si="1"/>
        <v>0.33333333333333331</v>
      </c>
    </row>
    <row r="63" spans="2:6" x14ac:dyDescent="0.2">
      <c r="B63" s="23" t="str">
        <f>'Dorchester Brewing'!A5</f>
        <v>Steve Lawson</v>
      </c>
      <c r="C63" s="23" t="str">
        <f>'Dorchester Brewing'!A1</f>
        <v>Dorchester Brewing</v>
      </c>
      <c r="D63" s="22">
        <f>'Dorchester Brewing'!F118</f>
        <v>3</v>
      </c>
      <c r="E63" s="22">
        <f>'Dorchester Brewing'!B134</f>
        <v>9</v>
      </c>
      <c r="F63" s="65">
        <f t="shared" si="1"/>
        <v>0.33333333333333331</v>
      </c>
    </row>
    <row r="64" spans="2:6" x14ac:dyDescent="0.2">
      <c r="B64" s="23" t="str">
        <f>'Club Cafe'!A3</f>
        <v>Anthony Britt</v>
      </c>
      <c r="C64" s="23" t="str">
        <f>'Club Cafe'!A1</f>
        <v>Club Café</v>
      </c>
      <c r="D64" s="22">
        <f>'Club Cafe'!F116</f>
        <v>3</v>
      </c>
      <c r="E64" s="22">
        <f>'Club Cafe'!B132</f>
        <v>11</v>
      </c>
      <c r="F64" s="65">
        <f t="shared" si="1"/>
        <v>0.27272727272727271</v>
      </c>
    </row>
    <row r="65" spans="2:6" x14ac:dyDescent="0.2">
      <c r="B65" s="23" t="str">
        <f>dBar!A9</f>
        <v>Chris Nudd</v>
      </c>
      <c r="C65" s="23" t="str">
        <f>dBar!A1</f>
        <v>dBar</v>
      </c>
      <c r="D65" s="22">
        <f>dBar!F122</f>
        <v>3</v>
      </c>
      <c r="E65" s="22">
        <f>dBar!B138</f>
        <v>11</v>
      </c>
      <c r="F65" s="65">
        <f t="shared" si="1"/>
        <v>0.27272727272727271</v>
      </c>
    </row>
    <row r="66" spans="2:6" x14ac:dyDescent="0.2">
      <c r="B66" s="23" t="str">
        <f>'Crossfit 617'!A11</f>
        <v>Mike Ward</v>
      </c>
      <c r="C66" s="23" t="str">
        <f>'Crossfit 617'!$A$1</f>
        <v>Crossfit 617</v>
      </c>
      <c r="D66" s="22">
        <f>'Crossfit 617'!F124</f>
        <v>2</v>
      </c>
      <c r="E66" s="22">
        <f>'Crossfit 617'!B140</f>
        <v>9</v>
      </c>
      <c r="F66" s="65">
        <f t="shared" si="1"/>
        <v>0.22222222222222221</v>
      </c>
    </row>
    <row r="67" spans="2:6" x14ac:dyDescent="0.2">
      <c r="B67" s="23" t="str">
        <f>'Cathedral Station'!A5</f>
        <v>Jake Cotto</v>
      </c>
      <c r="C67" s="23" t="str">
        <f>'Cathedral Station'!A1</f>
        <v>Cathedral Station</v>
      </c>
      <c r="D67" s="22">
        <f>'Cathedral Station'!F118</f>
        <v>2</v>
      </c>
      <c r="E67" s="22">
        <f>'Cathedral Station'!B134</f>
        <v>9</v>
      </c>
      <c r="F67" s="65">
        <f t="shared" si="1"/>
        <v>0.22222222222222221</v>
      </c>
    </row>
    <row r="68" spans="2:6" x14ac:dyDescent="0.2">
      <c r="B68" s="23" t="str">
        <f>'Cathedral Station'!A4</f>
        <v>Chris Burns</v>
      </c>
      <c r="C68" s="23" t="str">
        <f>'Cathedral Station'!A1</f>
        <v>Cathedral Station</v>
      </c>
      <c r="D68" s="22">
        <f>'Cathedral Station'!F117</f>
        <v>1</v>
      </c>
      <c r="E68" s="22">
        <f>'Cathedral Station'!B133</f>
        <v>8</v>
      </c>
      <c r="F68" s="65">
        <f t="shared" si="1"/>
        <v>0.125</v>
      </c>
    </row>
    <row r="69" spans="2:6" x14ac:dyDescent="0.2">
      <c r="B69" s="23" t="str">
        <f>'Crossfit 617'!A9</f>
        <v>Jack Marino</v>
      </c>
      <c r="C69" s="23" t="str">
        <f>'Crossfit 617'!$A$1</f>
        <v>Crossfit 617</v>
      </c>
      <c r="D69" s="22">
        <f>'Crossfit 617'!F122</f>
        <v>0</v>
      </c>
      <c r="E69" s="22">
        <f>'Crossfit 617'!B138</f>
        <v>9</v>
      </c>
      <c r="F69" s="65">
        <f t="shared" si="1"/>
        <v>0</v>
      </c>
    </row>
  </sheetData>
  <sortState xmlns:xlrd2="http://schemas.microsoft.com/office/spreadsheetml/2017/richdata2" ref="B6:F69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9"/>
  <sheetViews>
    <sheetView workbookViewId="0">
      <selection activeCell="F6" sqref="F6:F69"/>
    </sheetView>
  </sheetViews>
  <sheetFormatPr defaultColWidth="9.140625" defaultRowHeight="15" x14ac:dyDescent="0.2"/>
  <cols>
    <col min="1" max="1" width="4.140625" style="23" customWidth="1"/>
    <col min="2" max="2" width="30.28515625" style="23" bestFit="1" customWidth="1"/>
    <col min="3" max="3" width="32.28515625" style="23" customWidth="1"/>
    <col min="4" max="4" width="11.7109375" style="23" customWidth="1"/>
    <col min="5" max="5" width="10.85546875" style="23" bestFit="1" customWidth="1"/>
    <col min="6" max="6" width="10.28515625" style="23" bestFit="1" customWidth="1"/>
    <col min="7" max="16384" width="9.140625" style="23"/>
  </cols>
  <sheetData>
    <row r="1" spans="1:6" ht="15.75" x14ac:dyDescent="0.25">
      <c r="A1" s="34" t="s">
        <v>71</v>
      </c>
      <c r="B1" s="30"/>
      <c r="C1" s="30"/>
      <c r="D1" s="30"/>
      <c r="E1" s="30"/>
      <c r="F1" s="30"/>
    </row>
    <row r="2" spans="1:6" ht="15.75" x14ac:dyDescent="0.25">
      <c r="A2" s="34" t="s">
        <v>126</v>
      </c>
      <c r="B2" s="30"/>
      <c r="C2" s="30"/>
      <c r="D2" s="30"/>
      <c r="E2" s="30"/>
      <c r="F2" s="30"/>
    </row>
    <row r="3" spans="1:6" ht="15.75" x14ac:dyDescent="0.25">
      <c r="A3" s="34" t="str">
        <f>+'D1 Summary'!A3</f>
        <v>As of 3/20/24</v>
      </c>
      <c r="B3" s="30"/>
      <c r="C3" s="30"/>
      <c r="D3" s="30"/>
      <c r="E3" s="30"/>
      <c r="F3" s="30"/>
    </row>
    <row r="4" spans="1:6" ht="15.75" x14ac:dyDescent="0.25">
      <c r="A4" s="36"/>
    </row>
    <row r="5" spans="1:6" ht="15.75" x14ac:dyDescent="0.25">
      <c r="B5" s="32" t="s">
        <v>36</v>
      </c>
      <c r="C5" s="32" t="s">
        <v>39</v>
      </c>
      <c r="D5" s="75" t="s">
        <v>44</v>
      </c>
      <c r="E5" s="75" t="s">
        <v>37</v>
      </c>
      <c r="F5" s="75" t="s">
        <v>38</v>
      </c>
    </row>
    <row r="6" spans="1:6" x14ac:dyDescent="0.2">
      <c r="B6" s="23" t="str">
        <f>'Dorchester Brewing'!A3</f>
        <v>Matt Bibeau</v>
      </c>
      <c r="C6" s="23" t="str">
        <f>'Dorchester Brewing'!A1</f>
        <v>Dorchester Brewing</v>
      </c>
      <c r="D6" s="22">
        <f>'Dorchester Brewing'!H116</f>
        <v>25</v>
      </c>
      <c r="E6" s="22">
        <f>'Dorchester Brewing'!B132</f>
        <v>11</v>
      </c>
      <c r="F6" s="35">
        <f t="shared" ref="F6:F37" si="0">+D6/E6</f>
        <v>2.2727272727272729</v>
      </c>
    </row>
    <row r="7" spans="1:6" x14ac:dyDescent="0.2">
      <c r="B7" s="23" t="str">
        <f>'Cathedral Station'!A10</f>
        <v>Brandon Ortez</v>
      </c>
      <c r="C7" s="23" t="str">
        <f>'Cathedral Station'!A1</f>
        <v>Cathedral Station</v>
      </c>
      <c r="D7" s="22">
        <f>'Cathedral Station'!H123</f>
        <v>17</v>
      </c>
      <c r="E7" s="22">
        <f>'Cathedral Station'!B139</f>
        <v>8</v>
      </c>
      <c r="F7" s="35">
        <f t="shared" si="0"/>
        <v>2.125</v>
      </c>
    </row>
    <row r="8" spans="1:6" x14ac:dyDescent="0.2">
      <c r="B8" s="23" t="str">
        <f>dBar!A141</f>
        <v>Andrew Guerra</v>
      </c>
      <c r="C8" s="23" t="str">
        <f>dBar!A1</f>
        <v>dBar</v>
      </c>
      <c r="D8" s="22">
        <f>dBar!H125</f>
        <v>8</v>
      </c>
      <c r="E8" s="22">
        <f>dBar!B141</f>
        <v>4</v>
      </c>
      <c r="F8" s="35">
        <f t="shared" si="0"/>
        <v>2</v>
      </c>
    </row>
    <row r="9" spans="1:6" x14ac:dyDescent="0.2">
      <c r="B9" s="23" t="str">
        <f>'Crossfit 617'!A7</f>
        <v>Eric Karstunen</v>
      </c>
      <c r="C9" s="23" t="str">
        <f>'Crossfit 617'!$A$1</f>
        <v>Crossfit 617</v>
      </c>
      <c r="D9" s="22">
        <f>'Crossfit 617'!H120</f>
        <v>24</v>
      </c>
      <c r="E9" s="22">
        <f>'Crossfit 617'!B136</f>
        <v>12</v>
      </c>
      <c r="F9" s="35">
        <f t="shared" si="0"/>
        <v>2</v>
      </c>
    </row>
    <row r="10" spans="1:6" x14ac:dyDescent="0.2">
      <c r="B10" s="23" t="str">
        <f>'Harp + Bard'!A140</f>
        <v>Tim Walsh</v>
      </c>
      <c r="C10" s="23" t="str">
        <f>'Harp + Bard'!A1</f>
        <v>Harp + Bard</v>
      </c>
      <c r="D10" s="22">
        <f>'Harp + Bard'!H124</f>
        <v>19</v>
      </c>
      <c r="E10" s="22">
        <f>'Harp + Bard'!B140</f>
        <v>10</v>
      </c>
      <c r="F10" s="35">
        <f t="shared" si="0"/>
        <v>1.9</v>
      </c>
    </row>
    <row r="11" spans="1:6" x14ac:dyDescent="0.2">
      <c r="B11" s="23" t="str">
        <f>'Dorchester Brewing'!A4</f>
        <v>Kevin Davila</v>
      </c>
      <c r="C11" s="23" t="str">
        <f>'Dorchester Brewing'!A1</f>
        <v>Dorchester Brewing</v>
      </c>
      <c r="D11" s="22">
        <f>'Dorchester Brewing'!H117</f>
        <v>17</v>
      </c>
      <c r="E11" s="22">
        <f>'Dorchester Brewing'!B133</f>
        <v>9</v>
      </c>
      <c r="F11" s="35">
        <f t="shared" si="0"/>
        <v>1.8888888888888888</v>
      </c>
    </row>
    <row r="12" spans="1:6" x14ac:dyDescent="0.2">
      <c r="B12" s="23" t="str">
        <f>'Boston Realty'!A11</f>
        <v>Jun Wang</v>
      </c>
      <c r="C12" s="23" t="str">
        <f>'Boston Realty'!A1</f>
        <v>Boston Realty</v>
      </c>
      <c r="D12" s="22">
        <f>'Boston Realty'!H124</f>
        <v>18</v>
      </c>
      <c r="E12" s="22">
        <f>'Boston Realty'!B140</f>
        <v>11</v>
      </c>
      <c r="F12" s="35">
        <f t="shared" si="0"/>
        <v>1.6363636363636365</v>
      </c>
    </row>
    <row r="13" spans="1:6" x14ac:dyDescent="0.2">
      <c r="B13" s="23" t="str">
        <f>dBar!A140</f>
        <v>Eric Wolven</v>
      </c>
      <c r="C13" s="23" t="str">
        <f>dBar!A1</f>
        <v>dBar</v>
      </c>
      <c r="D13" s="22">
        <f>dBar!H124</f>
        <v>18</v>
      </c>
      <c r="E13" s="22">
        <f>dBar!B140</f>
        <v>12</v>
      </c>
      <c r="F13" s="35">
        <f t="shared" si="0"/>
        <v>1.5</v>
      </c>
    </row>
    <row r="14" spans="1:6" x14ac:dyDescent="0.2">
      <c r="B14" s="23" t="str">
        <f>'Dorchester Brewing'!A6</f>
        <v>Chris Logue</v>
      </c>
      <c r="C14" s="23" t="str">
        <f>'Dorchester Brewing'!A1</f>
        <v>Dorchester Brewing</v>
      </c>
      <c r="D14" s="22">
        <f>'Dorchester Brewing'!H119</f>
        <v>15</v>
      </c>
      <c r="E14" s="22">
        <f>'Dorchester Brewing'!B135</f>
        <v>10</v>
      </c>
      <c r="F14" s="35">
        <f t="shared" si="0"/>
        <v>1.5</v>
      </c>
    </row>
    <row r="15" spans="1:6" x14ac:dyDescent="0.2">
      <c r="B15" s="23" t="str">
        <f>'Harp + Bard'!A6</f>
        <v>Patrick Lee</v>
      </c>
      <c r="C15" s="23" t="str">
        <f>'Harp + Bard'!A1</f>
        <v>Harp + Bard</v>
      </c>
      <c r="D15" s="22">
        <f>'Harp + Bard'!H119</f>
        <v>16</v>
      </c>
      <c r="E15" s="22">
        <f>'Harp + Bard'!B135</f>
        <v>11</v>
      </c>
      <c r="F15" s="35">
        <f t="shared" si="0"/>
        <v>1.4545454545454546</v>
      </c>
    </row>
    <row r="16" spans="1:6" x14ac:dyDescent="0.2">
      <c r="B16" s="23" t="str">
        <f>'Boston Realty'!A3</f>
        <v>Matt Allen</v>
      </c>
      <c r="C16" s="23" t="str">
        <f>'Boston Realty'!A1</f>
        <v>Boston Realty</v>
      </c>
      <c r="D16" s="22">
        <f>'Boston Realty'!H116</f>
        <v>11</v>
      </c>
      <c r="E16" s="22">
        <f>'Boston Realty'!B132</f>
        <v>8</v>
      </c>
      <c r="F16" s="35">
        <f t="shared" si="0"/>
        <v>1.375</v>
      </c>
    </row>
    <row r="17" spans="2:6" x14ac:dyDescent="0.2">
      <c r="B17" s="23" t="str">
        <f>'Crossfit 617'!A11</f>
        <v>Mike Ward</v>
      </c>
      <c r="C17" s="23" t="str">
        <f>'Crossfit 617'!$A$1</f>
        <v>Crossfit 617</v>
      </c>
      <c r="D17" s="22">
        <f>'Crossfit 617'!H124</f>
        <v>12</v>
      </c>
      <c r="E17" s="22">
        <f>'Crossfit 617'!B140</f>
        <v>9</v>
      </c>
      <c r="F17" s="35">
        <f t="shared" si="0"/>
        <v>1.3333333333333333</v>
      </c>
    </row>
    <row r="18" spans="2:6" x14ac:dyDescent="0.2">
      <c r="B18" s="23" t="str">
        <f>dBar!A4</f>
        <v>Anthony Consoles</v>
      </c>
      <c r="C18" s="23" t="str">
        <f>dBar!A1</f>
        <v>dBar</v>
      </c>
      <c r="D18" s="22">
        <f>dBar!H117</f>
        <v>4</v>
      </c>
      <c r="E18" s="22">
        <f>dBar!B133</f>
        <v>3</v>
      </c>
      <c r="F18" s="35">
        <f t="shared" si="0"/>
        <v>1.3333333333333333</v>
      </c>
    </row>
    <row r="19" spans="2:6" x14ac:dyDescent="0.2">
      <c r="B19" s="23" t="str">
        <f>'Cathedral Station'!A3</f>
        <v>Michael Aragon-Robbins</v>
      </c>
      <c r="C19" s="23" t="str">
        <f>'Cathedral Station'!A1</f>
        <v>Cathedral Station</v>
      </c>
      <c r="D19" s="22">
        <f>'Cathedral Station'!H116</f>
        <v>16</v>
      </c>
      <c r="E19" s="22">
        <f>'Cathedral Station'!B132</f>
        <v>12</v>
      </c>
      <c r="F19" s="35">
        <f t="shared" si="0"/>
        <v>1.3333333333333333</v>
      </c>
    </row>
    <row r="20" spans="2:6" x14ac:dyDescent="0.2">
      <c r="B20" s="23" t="str">
        <f>'Cathedral Station'!A7</f>
        <v>Greg Dufraisse</v>
      </c>
      <c r="C20" s="23" t="str">
        <f>'Cathedral Station'!A1</f>
        <v>Cathedral Station</v>
      </c>
      <c r="D20" s="22">
        <f>'Cathedral Station'!H120</f>
        <v>16</v>
      </c>
      <c r="E20" s="22">
        <f>'Cathedral Station'!B136</f>
        <v>12</v>
      </c>
      <c r="F20" s="35">
        <f t="shared" si="0"/>
        <v>1.3333333333333333</v>
      </c>
    </row>
    <row r="21" spans="2:6" x14ac:dyDescent="0.2">
      <c r="B21" s="23" t="str">
        <f>dBar!A3</f>
        <v>TJ Calloway</v>
      </c>
      <c r="C21" s="23" t="str">
        <f>dBar!A1</f>
        <v>dBar</v>
      </c>
      <c r="D21" s="22">
        <f>dBar!H116</f>
        <v>9</v>
      </c>
      <c r="E21" s="22">
        <f>dBar!B132</f>
        <v>7</v>
      </c>
      <c r="F21" s="35">
        <f t="shared" si="0"/>
        <v>1.2857142857142858</v>
      </c>
    </row>
    <row r="22" spans="2:6" x14ac:dyDescent="0.2">
      <c r="B22" s="23" t="str">
        <f>dBar!A6</f>
        <v>Luke Dwyer</v>
      </c>
      <c r="C22" s="23" t="str">
        <f>dBar!A1</f>
        <v>dBar</v>
      </c>
      <c r="D22" s="22">
        <f>dBar!H119</f>
        <v>10</v>
      </c>
      <c r="E22" s="22">
        <f>dBar!B135</f>
        <v>8</v>
      </c>
      <c r="F22" s="35">
        <f t="shared" si="0"/>
        <v>1.25</v>
      </c>
    </row>
    <row r="23" spans="2:6" x14ac:dyDescent="0.2">
      <c r="B23" s="23" t="str">
        <f>'Crossfit 617'!A6</f>
        <v>Rolph, Jean-Baptiste</v>
      </c>
      <c r="C23" s="23" t="str">
        <f>'Crossfit 617'!$A$1</f>
        <v>Crossfit 617</v>
      </c>
      <c r="D23" s="22">
        <f>'Crossfit 617'!H119</f>
        <v>15</v>
      </c>
      <c r="E23" s="22">
        <f>'Crossfit 617'!B135</f>
        <v>12</v>
      </c>
      <c r="F23" s="35">
        <f t="shared" si="0"/>
        <v>1.25</v>
      </c>
    </row>
    <row r="24" spans="2:6" x14ac:dyDescent="0.2">
      <c r="B24" s="23" t="str">
        <f>'Club Cafe'!A140</f>
        <v>Jake Smith</v>
      </c>
      <c r="C24" s="23" t="str">
        <f>'Club Cafe'!A1</f>
        <v>Club Café</v>
      </c>
      <c r="D24" s="22">
        <f>'Club Cafe'!H124</f>
        <v>11</v>
      </c>
      <c r="E24" s="22">
        <f>'Club Cafe'!B140</f>
        <v>9</v>
      </c>
      <c r="F24" s="35">
        <f t="shared" si="0"/>
        <v>1.2222222222222223</v>
      </c>
    </row>
    <row r="25" spans="2:6" x14ac:dyDescent="0.2">
      <c r="B25" s="23" t="str">
        <f>'Dorchester Brewing'!A7</f>
        <v>Max Rittner</v>
      </c>
      <c r="C25" s="23" t="str">
        <f>'Dorchester Brewing'!A1</f>
        <v>Dorchester Brewing</v>
      </c>
      <c r="D25" s="22">
        <f>'Dorchester Brewing'!H120</f>
        <v>12</v>
      </c>
      <c r="E25" s="22">
        <f>'Dorchester Brewing'!B136</f>
        <v>10</v>
      </c>
      <c r="F25" s="35">
        <f t="shared" si="0"/>
        <v>1.2</v>
      </c>
    </row>
    <row r="26" spans="2:6" x14ac:dyDescent="0.2">
      <c r="B26" s="23" t="str">
        <f>'Boston Realty'!A10</f>
        <v>Max Milder</v>
      </c>
      <c r="C26" s="23" t="str">
        <f>'Boston Realty'!A1</f>
        <v>Boston Realty</v>
      </c>
      <c r="D26" s="22">
        <f>'Boston Realty'!H123</f>
        <v>12</v>
      </c>
      <c r="E26" s="22">
        <f>'Boston Realty'!B139</f>
        <v>10</v>
      </c>
      <c r="F26" s="35">
        <f t="shared" si="0"/>
        <v>1.2</v>
      </c>
    </row>
    <row r="27" spans="2:6" x14ac:dyDescent="0.2">
      <c r="B27" s="23" t="str">
        <f>'Club Cafe'!A8</f>
        <v>Jake Novak</v>
      </c>
      <c r="C27" s="23" t="str">
        <f>'Club Cafe'!A1</f>
        <v>Club Café</v>
      </c>
      <c r="D27" s="22">
        <f>'Club Cafe'!H121</f>
        <v>14</v>
      </c>
      <c r="E27" s="22">
        <f>'Club Cafe'!B137</f>
        <v>12</v>
      </c>
      <c r="F27" s="35">
        <f t="shared" si="0"/>
        <v>1.1666666666666667</v>
      </c>
    </row>
    <row r="28" spans="2:6" x14ac:dyDescent="0.2">
      <c r="B28" s="23" t="str">
        <f>'Cathedral Station'!A8</f>
        <v>Terry Epps</v>
      </c>
      <c r="C28" s="23" t="str">
        <f>'Cathedral Station'!A1</f>
        <v>Cathedral Station</v>
      </c>
      <c r="D28" s="22">
        <f>'Cathedral Station'!H121</f>
        <v>14</v>
      </c>
      <c r="E28" s="22">
        <f>'Cathedral Station'!B137</f>
        <v>12</v>
      </c>
      <c r="F28" s="35">
        <f t="shared" si="0"/>
        <v>1.1666666666666667</v>
      </c>
    </row>
    <row r="29" spans="2:6" x14ac:dyDescent="0.2">
      <c r="B29" s="23" t="str">
        <f>dBar!A8</f>
        <v>Alex Moore</v>
      </c>
      <c r="C29" s="23" t="str">
        <f>dBar!A1</f>
        <v>dBar</v>
      </c>
      <c r="D29" s="22">
        <f>dBar!H121</f>
        <v>9</v>
      </c>
      <c r="E29" s="22">
        <f>dBar!B137</f>
        <v>8</v>
      </c>
      <c r="F29" s="35">
        <f t="shared" si="0"/>
        <v>1.125</v>
      </c>
    </row>
    <row r="30" spans="2:6" x14ac:dyDescent="0.2">
      <c r="B30" s="23" t="str">
        <f>'Dorchester Brewing'!A9</f>
        <v>Mike Umberger</v>
      </c>
      <c r="C30" s="23" t="str">
        <f>'Dorchester Brewing'!A1</f>
        <v>Dorchester Brewing</v>
      </c>
      <c r="D30" s="22">
        <f>'Dorchester Brewing'!H122</f>
        <v>10</v>
      </c>
      <c r="E30" s="22">
        <f>'Dorchester Brewing'!B138</f>
        <v>9</v>
      </c>
      <c r="F30" s="35">
        <f t="shared" si="0"/>
        <v>1.1111111111111112</v>
      </c>
    </row>
    <row r="31" spans="2:6" x14ac:dyDescent="0.2">
      <c r="B31" s="23" t="str">
        <f>'Harp + Bard'!A4</f>
        <v>Ryan Duff</v>
      </c>
      <c r="C31" s="23" t="str">
        <f>'Harp + Bard'!A1</f>
        <v>Harp + Bard</v>
      </c>
      <c r="D31" s="22">
        <f>'Harp + Bard'!H117</f>
        <v>13</v>
      </c>
      <c r="E31" s="22">
        <f>'Harp + Bard'!B133</f>
        <v>12</v>
      </c>
      <c r="F31" s="35">
        <f t="shared" si="0"/>
        <v>1.0833333333333333</v>
      </c>
    </row>
    <row r="32" spans="2:6" x14ac:dyDescent="0.2">
      <c r="B32" s="23" t="str">
        <f>'Club Cafe'!A10</f>
        <v>Jasper Pray</v>
      </c>
      <c r="C32" s="23" t="str">
        <f>'Club Cafe'!A1</f>
        <v>Club Café</v>
      </c>
      <c r="D32" s="22">
        <f>'Club Cafe'!H123</f>
        <v>9</v>
      </c>
      <c r="E32" s="22">
        <f>'Club Cafe'!B139</f>
        <v>9</v>
      </c>
      <c r="F32" s="35">
        <f t="shared" si="0"/>
        <v>1</v>
      </c>
    </row>
    <row r="33" spans="2:6" x14ac:dyDescent="0.2">
      <c r="B33" s="23" t="str">
        <f>'Crossfit 617'!A10</f>
        <v>Colin Staab</v>
      </c>
      <c r="C33" s="23" t="str">
        <f>'Crossfit 617'!$A$1</f>
        <v>Crossfit 617</v>
      </c>
      <c r="D33" s="22">
        <f>'Crossfit 617'!H123</f>
        <v>3</v>
      </c>
      <c r="E33" s="22">
        <f>'Crossfit 617'!B139</f>
        <v>3</v>
      </c>
      <c r="F33" s="35">
        <f t="shared" si="0"/>
        <v>1</v>
      </c>
    </row>
    <row r="34" spans="2:6" x14ac:dyDescent="0.2">
      <c r="B34" s="23" t="str">
        <f>'Club Cafe'!A9</f>
        <v>Greg Pakhladzhyan</v>
      </c>
      <c r="C34" s="23" t="str">
        <f>'Club Cafe'!A1</f>
        <v>Club Café</v>
      </c>
      <c r="D34" s="22">
        <f>'Club Cafe'!H122</f>
        <v>7</v>
      </c>
      <c r="E34" s="22">
        <f>'Club Cafe'!B138</f>
        <v>7</v>
      </c>
      <c r="F34" s="35">
        <f t="shared" si="0"/>
        <v>1</v>
      </c>
    </row>
    <row r="35" spans="2:6" x14ac:dyDescent="0.2">
      <c r="B35" s="23" t="str">
        <f>'Dorchester Brewing'!A10</f>
        <v>Tom Walsh</v>
      </c>
      <c r="C35" s="23" t="str">
        <f>'Dorchester Brewing'!A1</f>
        <v>Dorchester Brewing</v>
      </c>
      <c r="D35" s="22">
        <f>'Dorchester Brewing'!H123</f>
        <v>6</v>
      </c>
      <c r="E35" s="22">
        <f>'Dorchester Brewing'!B139</f>
        <v>6</v>
      </c>
      <c r="F35" s="35">
        <f t="shared" si="0"/>
        <v>1</v>
      </c>
    </row>
    <row r="36" spans="2:6" x14ac:dyDescent="0.2">
      <c r="B36" s="23" t="str">
        <f>'Club Cafe'!A5</f>
        <v>Jason Flood</v>
      </c>
      <c r="C36" s="23" t="str">
        <f>'Club Cafe'!A1</f>
        <v>Club Café</v>
      </c>
      <c r="D36" s="22">
        <f>'Club Cafe'!H118</f>
        <v>11</v>
      </c>
      <c r="E36" s="22">
        <f>'Club Cafe'!B134</f>
        <v>12</v>
      </c>
      <c r="F36" s="35">
        <f t="shared" si="0"/>
        <v>0.91666666666666663</v>
      </c>
    </row>
    <row r="37" spans="2:6" x14ac:dyDescent="0.2">
      <c r="B37" s="23" t="str">
        <f>'Dorchester Brewing'!A11</f>
        <v>John Zhang</v>
      </c>
      <c r="C37" s="23" t="str">
        <f>'Dorchester Brewing'!A1</f>
        <v>Dorchester Brewing</v>
      </c>
      <c r="D37" s="22">
        <f>'Dorchester Brewing'!H124</f>
        <v>10</v>
      </c>
      <c r="E37" s="22">
        <f>'Dorchester Brewing'!B140</f>
        <v>11</v>
      </c>
      <c r="F37" s="35">
        <f t="shared" si="0"/>
        <v>0.90909090909090906</v>
      </c>
    </row>
    <row r="38" spans="2:6" x14ac:dyDescent="0.2">
      <c r="B38" s="23" t="str">
        <f>'Boston Realty'!A9</f>
        <v>Tom Meeus</v>
      </c>
      <c r="C38" s="23" t="str">
        <f>'Boston Realty'!A1</f>
        <v>Boston Realty</v>
      </c>
      <c r="D38" s="22">
        <f>'Boston Realty'!H122</f>
        <v>10</v>
      </c>
      <c r="E38" s="22">
        <f>'Boston Realty'!B138</f>
        <v>11</v>
      </c>
      <c r="F38" s="35">
        <f t="shared" ref="F38:F69" si="1">+D38/E38</f>
        <v>0.90909090909090906</v>
      </c>
    </row>
    <row r="39" spans="2:6" x14ac:dyDescent="0.2">
      <c r="B39" s="23" t="str">
        <f>'Boston Realty'!A4</f>
        <v>Mike Brosseau</v>
      </c>
      <c r="C39" s="23" t="str">
        <f>'Boston Realty'!A1</f>
        <v>Boston Realty</v>
      </c>
      <c r="D39" s="22">
        <f>'Boston Realty'!H117</f>
        <v>9</v>
      </c>
      <c r="E39" s="22">
        <f>'Boston Realty'!B133</f>
        <v>10</v>
      </c>
      <c r="F39" s="35">
        <f t="shared" si="1"/>
        <v>0.9</v>
      </c>
    </row>
    <row r="40" spans="2:6" x14ac:dyDescent="0.2">
      <c r="B40" s="23" t="str">
        <f>'Dorchester Brewing'!A8</f>
        <v>Austin Souders</v>
      </c>
      <c r="C40" s="23" t="str">
        <f>'Dorchester Brewing'!A1</f>
        <v>Dorchester Brewing</v>
      </c>
      <c r="D40" s="22">
        <f>'Dorchester Brewing'!H121</f>
        <v>9</v>
      </c>
      <c r="E40" s="22">
        <f>'Dorchester Brewing'!B137</f>
        <v>10</v>
      </c>
      <c r="F40" s="35">
        <f t="shared" si="1"/>
        <v>0.9</v>
      </c>
    </row>
    <row r="41" spans="2:6" x14ac:dyDescent="0.2">
      <c r="B41" s="23" t="str">
        <f>'Club Cafe'!A6</f>
        <v>Xamian Gist</v>
      </c>
      <c r="C41" s="23" t="str">
        <f>'Club Cafe'!A1</f>
        <v>Club Café</v>
      </c>
      <c r="D41" s="22">
        <f>'Club Cafe'!H119</f>
        <v>6</v>
      </c>
      <c r="E41" s="22">
        <f>'Club Cafe'!B135</f>
        <v>7</v>
      </c>
      <c r="F41" s="35">
        <f t="shared" si="1"/>
        <v>0.8571428571428571</v>
      </c>
    </row>
    <row r="42" spans="2:6" x14ac:dyDescent="0.2">
      <c r="B42" s="23" t="str">
        <f>dBar!A10</f>
        <v>Adam Patten</v>
      </c>
      <c r="C42" s="23" t="str">
        <f>dBar!A1</f>
        <v>dBar</v>
      </c>
      <c r="D42" s="22">
        <f>dBar!H123</f>
        <v>5</v>
      </c>
      <c r="E42" s="22">
        <f>dBar!B139</f>
        <v>6</v>
      </c>
      <c r="F42" s="35">
        <f t="shared" si="1"/>
        <v>0.83333333333333337</v>
      </c>
    </row>
    <row r="43" spans="2:6" x14ac:dyDescent="0.2">
      <c r="B43" s="23" t="str">
        <f>'Crossfit 617'!A8</f>
        <v>Pat Lawlor</v>
      </c>
      <c r="C43" s="23" t="str">
        <f>'Crossfit 617'!$A$1</f>
        <v>Crossfit 617</v>
      </c>
      <c r="D43" s="22">
        <f>'Crossfit 617'!H121</f>
        <v>9</v>
      </c>
      <c r="E43" s="22">
        <f>'Crossfit 617'!B137</f>
        <v>11</v>
      </c>
      <c r="F43" s="35">
        <f t="shared" si="1"/>
        <v>0.81818181818181823</v>
      </c>
    </row>
    <row r="44" spans="2:6" x14ac:dyDescent="0.2">
      <c r="B44" s="23" t="str">
        <f>'Club Cafe'!A7</f>
        <v>Larry Luizzo</v>
      </c>
      <c r="C44" s="23" t="str">
        <f>'Club Cafe'!A1</f>
        <v>Club Café</v>
      </c>
      <c r="D44" s="22">
        <f>'Club Cafe'!H120</f>
        <v>7</v>
      </c>
      <c r="E44" s="22">
        <f>'Club Cafe'!B136</f>
        <v>9</v>
      </c>
      <c r="F44" s="35">
        <f t="shared" si="1"/>
        <v>0.77777777777777779</v>
      </c>
    </row>
    <row r="45" spans="2:6" x14ac:dyDescent="0.2">
      <c r="B45" s="23" t="str">
        <f>'Crossfit 617'!A3</f>
        <v>Quadry Allen</v>
      </c>
      <c r="C45" s="23" t="str">
        <f>'Crossfit 617'!$A$1</f>
        <v>Crossfit 617</v>
      </c>
      <c r="D45" s="22">
        <f>'Crossfit 617'!H116</f>
        <v>9</v>
      </c>
      <c r="E45" s="22">
        <f>'Crossfit 617'!B132</f>
        <v>12</v>
      </c>
      <c r="F45" s="35">
        <f t="shared" si="1"/>
        <v>0.75</v>
      </c>
    </row>
    <row r="46" spans="2:6" x14ac:dyDescent="0.2">
      <c r="B46" s="23" t="str">
        <f>'Boston Realty'!A5</f>
        <v>Andrew Burke</v>
      </c>
      <c r="C46" s="23" t="str">
        <f>'Boston Realty'!A1</f>
        <v>Boston Realty</v>
      </c>
      <c r="D46" s="22">
        <f>'Boston Realty'!H118</f>
        <v>5</v>
      </c>
      <c r="E46" s="22">
        <f>'Boston Realty'!B134</f>
        <v>7</v>
      </c>
      <c r="F46" s="35">
        <f t="shared" si="1"/>
        <v>0.7142857142857143</v>
      </c>
    </row>
    <row r="47" spans="2:6" x14ac:dyDescent="0.2">
      <c r="B47" s="23" t="str">
        <f>'Harp + Bard'!A10</f>
        <v>Matt Swingler</v>
      </c>
      <c r="C47" s="23" t="str">
        <f>'Harp + Bard'!A1</f>
        <v>Harp + Bard</v>
      </c>
      <c r="D47" s="22">
        <f>'Harp + Bard'!H123</f>
        <v>7</v>
      </c>
      <c r="E47" s="22">
        <f>'Harp + Bard'!B139</f>
        <v>10</v>
      </c>
      <c r="F47" s="35">
        <f t="shared" si="1"/>
        <v>0.7</v>
      </c>
    </row>
    <row r="48" spans="2:6" x14ac:dyDescent="0.2">
      <c r="B48" s="23" t="str">
        <f>'Harp + Bard'!A5</f>
        <v>Kevin Lalli</v>
      </c>
      <c r="C48" s="23" t="str">
        <f>'Harp + Bard'!A1</f>
        <v>Harp + Bard</v>
      </c>
      <c r="D48" s="22">
        <f>'Harp + Bard'!H118</f>
        <v>7</v>
      </c>
      <c r="E48" s="22">
        <f>'Harp + Bard'!B134</f>
        <v>10</v>
      </c>
      <c r="F48" s="35">
        <f t="shared" si="1"/>
        <v>0.7</v>
      </c>
    </row>
    <row r="49" spans="2:6" x14ac:dyDescent="0.2">
      <c r="B49" s="23" t="str">
        <f>'Cathedral Station'!A5</f>
        <v>Jake Cotto</v>
      </c>
      <c r="C49" s="23" t="str">
        <f>'Cathedral Station'!A1</f>
        <v>Cathedral Station</v>
      </c>
      <c r="D49" s="22">
        <f>'Cathedral Station'!H118</f>
        <v>6</v>
      </c>
      <c r="E49" s="22">
        <f>'Cathedral Station'!B134</f>
        <v>9</v>
      </c>
      <c r="F49" s="35">
        <f t="shared" si="1"/>
        <v>0.66666666666666663</v>
      </c>
    </row>
    <row r="50" spans="2:6" x14ac:dyDescent="0.2">
      <c r="B50" s="23" t="str">
        <f>dBar!A9</f>
        <v>Chris Nudd</v>
      </c>
      <c r="C50" s="23" t="str">
        <f>dBar!A1</f>
        <v>dBar</v>
      </c>
      <c r="D50" s="22">
        <f>dBar!H122</f>
        <v>7</v>
      </c>
      <c r="E50" s="22">
        <f>dBar!B138</f>
        <v>11</v>
      </c>
      <c r="F50" s="35">
        <f t="shared" si="1"/>
        <v>0.63636363636363635</v>
      </c>
    </row>
    <row r="51" spans="2:6" x14ac:dyDescent="0.2">
      <c r="B51" s="23" t="str">
        <f>'Boston Realty'!A6</f>
        <v>Jerry Fang</v>
      </c>
      <c r="C51" s="23" t="str">
        <f>'Boston Realty'!A1</f>
        <v>Boston Realty</v>
      </c>
      <c r="D51" s="22">
        <f>'Boston Realty'!H119</f>
        <v>7</v>
      </c>
      <c r="E51" s="22">
        <f>'Boston Realty'!B135</f>
        <v>12</v>
      </c>
      <c r="F51" s="35">
        <f t="shared" si="1"/>
        <v>0.58333333333333337</v>
      </c>
    </row>
    <row r="52" spans="2:6" x14ac:dyDescent="0.2">
      <c r="B52" s="23" t="str">
        <f>'Crossfit 617'!A9</f>
        <v>Jack Marino</v>
      </c>
      <c r="C52" s="23" t="str">
        <f>'Crossfit 617'!$A$1</f>
        <v>Crossfit 617</v>
      </c>
      <c r="D52" s="22">
        <f>'Crossfit 617'!H122</f>
        <v>5</v>
      </c>
      <c r="E52" s="22">
        <f>'Crossfit 617'!B138</f>
        <v>9</v>
      </c>
      <c r="F52" s="35">
        <f t="shared" si="1"/>
        <v>0.55555555555555558</v>
      </c>
    </row>
    <row r="53" spans="2:6" x14ac:dyDescent="0.2">
      <c r="B53" s="23" t="str">
        <f>'Club Cafe'!A3</f>
        <v>Anthony Britt</v>
      </c>
      <c r="C53" s="23" t="str">
        <f>'Club Cafe'!A1</f>
        <v>Club Café</v>
      </c>
      <c r="D53" s="22">
        <f>'Club Cafe'!H116</f>
        <v>6</v>
      </c>
      <c r="E53" s="22">
        <f>'Club Cafe'!B132</f>
        <v>11</v>
      </c>
      <c r="F53" s="35">
        <f t="shared" si="1"/>
        <v>0.54545454545454541</v>
      </c>
    </row>
    <row r="54" spans="2:6" x14ac:dyDescent="0.2">
      <c r="B54" s="23" t="str">
        <f>'Cathedral Station'!A4</f>
        <v>Chris Burns</v>
      </c>
      <c r="C54" s="23" t="str">
        <f>'Cathedral Station'!A1</f>
        <v>Cathedral Station</v>
      </c>
      <c r="D54" s="22">
        <f>'Cathedral Station'!H117</f>
        <v>4</v>
      </c>
      <c r="E54" s="22">
        <f>'Cathedral Station'!B133</f>
        <v>8</v>
      </c>
      <c r="F54" s="35">
        <f t="shared" si="1"/>
        <v>0.5</v>
      </c>
    </row>
    <row r="55" spans="2:6" x14ac:dyDescent="0.2">
      <c r="B55" s="23" t="str">
        <f>'Cathedral Station'!A11</f>
        <v>Kevin St. Gelais</v>
      </c>
      <c r="C55" s="23" t="str">
        <f>'Cathedral Station'!A1</f>
        <v>Cathedral Station</v>
      </c>
      <c r="D55" s="22">
        <f>'Cathedral Station'!H124</f>
        <v>4</v>
      </c>
      <c r="E55" s="22">
        <f>'Cathedral Station'!B140</f>
        <v>9</v>
      </c>
      <c r="F55" s="35">
        <f t="shared" si="1"/>
        <v>0.44444444444444442</v>
      </c>
    </row>
    <row r="56" spans="2:6" x14ac:dyDescent="0.2">
      <c r="B56" s="23" t="str">
        <f>'Cathedral Station'!A9</f>
        <v>Conroy Jackson</v>
      </c>
      <c r="C56" s="23" t="str">
        <f>'Cathedral Station'!A1</f>
        <v>Cathedral Station</v>
      </c>
      <c r="D56" s="22">
        <f>'Cathedral Station'!H122</f>
        <v>5</v>
      </c>
      <c r="E56" s="22">
        <f>'Cathedral Station'!B138</f>
        <v>12</v>
      </c>
      <c r="F56" s="35">
        <f t="shared" si="1"/>
        <v>0.41666666666666669</v>
      </c>
    </row>
    <row r="57" spans="2:6" x14ac:dyDescent="0.2">
      <c r="B57" s="23" t="str">
        <f>'Harp + Bard'!A7</f>
        <v>Nick McGrail</v>
      </c>
      <c r="C57" s="23" t="str">
        <f>'Harp + Bard'!A1</f>
        <v>Harp + Bard</v>
      </c>
      <c r="D57" s="22">
        <f>'Harp + Bard'!H120</f>
        <v>2</v>
      </c>
      <c r="E57" s="22">
        <f>'Harp + Bard'!B136</f>
        <v>5</v>
      </c>
      <c r="F57" s="35">
        <f t="shared" si="1"/>
        <v>0.4</v>
      </c>
    </row>
    <row r="58" spans="2:6" x14ac:dyDescent="0.2">
      <c r="B58" s="23" t="str">
        <f>'Boston Realty'!A7</f>
        <v>Peter Farlow</v>
      </c>
      <c r="C58" s="23" t="str">
        <f>'Boston Realty'!A1</f>
        <v>Boston Realty</v>
      </c>
      <c r="D58" s="22">
        <f>'Boston Realty'!H120</f>
        <v>4</v>
      </c>
      <c r="E58" s="22">
        <f>'Boston Realty'!B136</f>
        <v>10</v>
      </c>
      <c r="F58" s="35">
        <f t="shared" si="1"/>
        <v>0.4</v>
      </c>
    </row>
    <row r="59" spans="2:6" x14ac:dyDescent="0.2">
      <c r="B59" s="23" t="str">
        <f>'Harp + Bard'!A3</f>
        <v>Adam Connito</v>
      </c>
      <c r="C59" s="23" t="str">
        <f>'Harp + Bard'!A1</f>
        <v>Harp + Bard</v>
      </c>
      <c r="D59" s="22">
        <f>'Harp + Bard'!H116</f>
        <v>3</v>
      </c>
      <c r="E59" s="22">
        <f>'Harp + Bard'!B132</f>
        <v>10</v>
      </c>
      <c r="F59" s="35">
        <f t="shared" si="1"/>
        <v>0.3</v>
      </c>
    </row>
    <row r="60" spans="2:6" x14ac:dyDescent="0.2">
      <c r="B60" s="23" t="str">
        <f>'Harp + Bard'!A9</f>
        <v>Brian Provencher</v>
      </c>
      <c r="C60" s="23" t="str">
        <f>'Harp + Bard'!A1</f>
        <v>Harp + Bard</v>
      </c>
      <c r="D60" s="22">
        <f>'Harp + Bard'!H122</f>
        <v>3</v>
      </c>
      <c r="E60" s="22">
        <f>'Harp + Bard'!B138</f>
        <v>10</v>
      </c>
      <c r="F60" s="35">
        <f t="shared" si="1"/>
        <v>0.3</v>
      </c>
    </row>
    <row r="61" spans="2:6" x14ac:dyDescent="0.2">
      <c r="B61" s="23" t="str">
        <f>dBar!A5</f>
        <v>Jared Creighton</v>
      </c>
      <c r="C61" s="23" t="str">
        <f>dBar!A1</f>
        <v>dBar</v>
      </c>
      <c r="D61" s="22">
        <f>dBar!H118</f>
        <v>3</v>
      </c>
      <c r="E61" s="22">
        <f>dBar!B134</f>
        <v>11</v>
      </c>
      <c r="F61" s="35">
        <f t="shared" si="1"/>
        <v>0.27272727272727271</v>
      </c>
    </row>
    <row r="62" spans="2:6" x14ac:dyDescent="0.2">
      <c r="B62" s="23" t="str">
        <f>'Boston Realty'!A8</f>
        <v>Daniel Lander</v>
      </c>
      <c r="C62" s="23" t="str">
        <f>'Boston Realty'!A1</f>
        <v>Boston Realty</v>
      </c>
      <c r="D62" s="22">
        <f>'Boston Realty'!H121</f>
        <v>3</v>
      </c>
      <c r="E62" s="22">
        <f>'Boston Realty'!B137</f>
        <v>11</v>
      </c>
      <c r="F62" s="35">
        <f t="shared" si="1"/>
        <v>0.27272727272727271</v>
      </c>
    </row>
    <row r="63" spans="2:6" x14ac:dyDescent="0.2">
      <c r="B63" s="23" t="str">
        <f>'Club Cafe'!A4</f>
        <v>Eric Dusel</v>
      </c>
      <c r="C63" s="23" t="str">
        <f>'Club Cafe'!A1</f>
        <v>Club Café</v>
      </c>
      <c r="D63" s="22">
        <f>'Club Cafe'!H117</f>
        <v>3</v>
      </c>
      <c r="E63" s="22">
        <f>'Club Cafe'!B133</f>
        <v>12</v>
      </c>
      <c r="F63" s="35">
        <f t="shared" si="1"/>
        <v>0.25</v>
      </c>
    </row>
    <row r="64" spans="2:6" x14ac:dyDescent="0.2">
      <c r="B64" s="23" t="str">
        <f>'Crossfit 617'!A5</f>
        <v>Tom Jackson</v>
      </c>
      <c r="C64" s="23" t="str">
        <f>'Crossfit 617'!$A$1</f>
        <v>Crossfit 617</v>
      </c>
      <c r="D64" s="22">
        <f>'Crossfit 617'!H118</f>
        <v>1</v>
      </c>
      <c r="E64" s="22">
        <f>'Crossfit 617'!B134</f>
        <v>4</v>
      </c>
      <c r="F64" s="35">
        <f t="shared" si="1"/>
        <v>0.25</v>
      </c>
    </row>
    <row r="65" spans="2:6" x14ac:dyDescent="0.2">
      <c r="B65" s="23" t="str">
        <f>'Dorchester Brewing'!A5</f>
        <v>Steve Lawson</v>
      </c>
      <c r="C65" s="23" t="str">
        <f>'Dorchester Brewing'!A1</f>
        <v>Dorchester Brewing</v>
      </c>
      <c r="D65" s="22">
        <f>'Dorchester Brewing'!H118</f>
        <v>2</v>
      </c>
      <c r="E65" s="22">
        <f>'Dorchester Brewing'!B134</f>
        <v>9</v>
      </c>
      <c r="F65" s="35">
        <f t="shared" si="1"/>
        <v>0.22222222222222221</v>
      </c>
    </row>
    <row r="66" spans="2:6" x14ac:dyDescent="0.2">
      <c r="B66" s="23" t="str">
        <f>'Cathedral Station'!A6</f>
        <v>Ryan Dacey</v>
      </c>
      <c r="C66" s="23" t="str">
        <f>'Cathedral Station'!A1</f>
        <v>Cathedral Station</v>
      </c>
      <c r="D66" s="22">
        <f>'Cathedral Station'!H119</f>
        <v>2</v>
      </c>
      <c r="E66" s="22">
        <f>'Cathedral Station'!B135</f>
        <v>10</v>
      </c>
      <c r="F66" s="35">
        <f t="shared" si="1"/>
        <v>0.2</v>
      </c>
    </row>
    <row r="67" spans="2:6" x14ac:dyDescent="0.2">
      <c r="B67" s="23" t="str">
        <f>'Harp + Bard'!A8</f>
        <v>Mike O'Brien</v>
      </c>
      <c r="C67" s="23" t="str">
        <f>'Harp + Bard'!A1</f>
        <v>Harp + Bard</v>
      </c>
      <c r="D67" s="22">
        <f>'Harp + Bard'!H121</f>
        <v>2</v>
      </c>
      <c r="E67" s="22">
        <f>'Harp + Bard'!B137</f>
        <v>10</v>
      </c>
      <c r="F67" s="35">
        <f t="shared" si="1"/>
        <v>0.2</v>
      </c>
    </row>
    <row r="68" spans="2:6" x14ac:dyDescent="0.2">
      <c r="B68" s="23" t="str">
        <f>dBar!A7</f>
        <v>Wade Lawrence</v>
      </c>
      <c r="C68" s="23" t="str">
        <f>dBar!A1</f>
        <v>dBar</v>
      </c>
      <c r="D68" s="22">
        <f>dBar!H120</f>
        <v>2</v>
      </c>
      <c r="E68" s="22">
        <f>dBar!B136</f>
        <v>10</v>
      </c>
      <c r="F68" s="35">
        <f t="shared" si="1"/>
        <v>0.2</v>
      </c>
    </row>
    <row r="69" spans="2:6" x14ac:dyDescent="0.2">
      <c r="B69" s="23" t="str">
        <f>'Crossfit 617'!A4</f>
        <v>Dave Harding</v>
      </c>
      <c r="C69" s="23" t="str">
        <f>'Crossfit 617'!$A$1</f>
        <v>Crossfit 617</v>
      </c>
      <c r="D69" s="22">
        <f>'Crossfit 617'!H117</f>
        <v>1</v>
      </c>
      <c r="E69" s="22">
        <f>'Crossfit 617'!B133</f>
        <v>9</v>
      </c>
      <c r="F69" s="35">
        <f t="shared" si="1"/>
        <v>0.1111111111111111</v>
      </c>
    </row>
  </sheetData>
  <sortState xmlns:xlrd2="http://schemas.microsoft.com/office/spreadsheetml/2017/richdata2" ref="B6:F69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8"/>
  <sheetViews>
    <sheetView workbookViewId="0">
      <selection activeCell="I10" sqref="I10"/>
    </sheetView>
  </sheetViews>
  <sheetFormatPr defaultColWidth="9.140625" defaultRowHeight="15" x14ac:dyDescent="0.2"/>
  <cols>
    <col min="1" max="1" width="4.140625" style="23" customWidth="1"/>
    <col min="2" max="2" width="30.28515625" style="23" bestFit="1" customWidth="1"/>
    <col min="3" max="3" width="32.28515625" style="23" customWidth="1"/>
    <col min="4" max="4" width="11.7109375" style="23" customWidth="1"/>
    <col min="5" max="5" width="10.85546875" style="23" bestFit="1" customWidth="1"/>
    <col min="6" max="6" width="10.28515625" style="23" bestFit="1" customWidth="1"/>
    <col min="7" max="16384" width="9.140625" style="23"/>
  </cols>
  <sheetData>
    <row r="1" spans="1:6" ht="15.75" x14ac:dyDescent="0.25">
      <c r="A1" s="34" t="s">
        <v>71</v>
      </c>
      <c r="B1" s="30"/>
      <c r="C1" s="30"/>
      <c r="D1" s="30"/>
      <c r="E1" s="30"/>
      <c r="F1" s="30"/>
    </row>
    <row r="2" spans="1:6" ht="15.75" x14ac:dyDescent="0.25">
      <c r="A2" s="34" t="s">
        <v>127</v>
      </c>
      <c r="B2" s="30"/>
      <c r="C2" s="30"/>
      <c r="D2" s="30"/>
      <c r="E2" s="30"/>
      <c r="F2" s="30"/>
    </row>
    <row r="3" spans="1:6" ht="15.75" x14ac:dyDescent="0.25">
      <c r="A3" s="34" t="str">
        <f>+'D1 Summary'!A3</f>
        <v>As of 3/20/24</v>
      </c>
      <c r="B3" s="30"/>
      <c r="C3" s="30"/>
      <c r="D3" s="30"/>
      <c r="E3" s="30"/>
      <c r="F3" s="30"/>
    </row>
    <row r="4" spans="1:6" ht="15.75" x14ac:dyDescent="0.25">
      <c r="A4" s="36"/>
    </row>
    <row r="5" spans="1:6" ht="15.75" x14ac:dyDescent="0.25">
      <c r="B5" s="32" t="s">
        <v>36</v>
      </c>
      <c r="C5" s="32" t="s">
        <v>39</v>
      </c>
      <c r="D5" s="75" t="s">
        <v>45</v>
      </c>
      <c r="E5" s="75" t="s">
        <v>37</v>
      </c>
      <c r="F5" s="75" t="s">
        <v>38</v>
      </c>
    </row>
    <row r="6" spans="1:6" x14ac:dyDescent="0.2">
      <c r="B6" s="23" t="str">
        <f>'Dorchester Brewing'!A3</f>
        <v>Matt Bibeau</v>
      </c>
      <c r="C6" s="23" t="str">
        <f>'Dorchester Brewing'!A1</f>
        <v>Dorchester Brewing</v>
      </c>
      <c r="D6" s="22">
        <f>'Dorchester Brewing'!I116</f>
        <v>20</v>
      </c>
      <c r="E6" s="22">
        <f>'Dorchester Brewing'!B132</f>
        <v>11</v>
      </c>
      <c r="F6" s="35">
        <f t="shared" ref="F6:F37" si="0">+D6/E6</f>
        <v>1.8181818181818181</v>
      </c>
    </row>
    <row r="7" spans="1:6" x14ac:dyDescent="0.2">
      <c r="B7" s="23" t="str">
        <f>'Dorchester Brewing'!A4</f>
        <v>Kevin Davila</v>
      </c>
      <c r="C7" s="23" t="str">
        <f>'Dorchester Brewing'!A1</f>
        <v>Dorchester Brewing</v>
      </c>
      <c r="D7" s="22">
        <f>'Dorchester Brewing'!I117</f>
        <v>13</v>
      </c>
      <c r="E7" s="22">
        <f>'Dorchester Brewing'!B133</f>
        <v>9</v>
      </c>
      <c r="F7" s="35">
        <f t="shared" si="0"/>
        <v>1.4444444444444444</v>
      </c>
    </row>
    <row r="8" spans="1:6" x14ac:dyDescent="0.2">
      <c r="B8" s="23" t="str">
        <f>'Crossfit 617'!A9</f>
        <v>Jack Marino</v>
      </c>
      <c r="C8" s="23" t="str">
        <f>'Crossfit 617'!$A$1</f>
        <v>Crossfit 617</v>
      </c>
      <c r="D8" s="22">
        <f>'Crossfit 617'!I122</f>
        <v>12</v>
      </c>
      <c r="E8" s="22">
        <f>'Crossfit 617'!B138</f>
        <v>9</v>
      </c>
      <c r="F8" s="35">
        <f t="shared" si="0"/>
        <v>1.3333333333333333</v>
      </c>
    </row>
    <row r="9" spans="1:6" x14ac:dyDescent="0.2">
      <c r="B9" s="23" t="str">
        <f>dBar!A141</f>
        <v>Andrew Guerra</v>
      </c>
      <c r="C9" s="23" t="str">
        <f>dBar!A1</f>
        <v>dBar</v>
      </c>
      <c r="D9" s="22">
        <f>dBar!I125</f>
        <v>5</v>
      </c>
      <c r="E9" s="22">
        <f>dBar!B141</f>
        <v>4</v>
      </c>
      <c r="F9" s="35">
        <f t="shared" si="0"/>
        <v>1.25</v>
      </c>
    </row>
    <row r="10" spans="1:6" x14ac:dyDescent="0.2">
      <c r="B10" s="23" t="str">
        <f>'Cathedral Station'!A5</f>
        <v>Jake Cotto</v>
      </c>
      <c r="C10" s="23" t="str">
        <f>'Cathedral Station'!A1</f>
        <v>Cathedral Station</v>
      </c>
      <c r="D10" s="22">
        <f>'Cathedral Station'!I118</f>
        <v>8</v>
      </c>
      <c r="E10" s="22">
        <f>'Cathedral Station'!B134</f>
        <v>9</v>
      </c>
      <c r="F10" s="35">
        <f t="shared" si="0"/>
        <v>0.88888888888888884</v>
      </c>
    </row>
    <row r="11" spans="1:6" x14ac:dyDescent="0.2">
      <c r="B11" s="23" t="str">
        <f>'Boston Realty'!A4</f>
        <v>Mike Brosseau</v>
      </c>
      <c r="C11" s="23" t="str">
        <f>'Boston Realty'!A1</f>
        <v>Boston Realty</v>
      </c>
      <c r="D11" s="22">
        <f>'Boston Realty'!I117</f>
        <v>8</v>
      </c>
      <c r="E11" s="22">
        <f>'Boston Realty'!B133</f>
        <v>10</v>
      </c>
      <c r="F11" s="35">
        <f t="shared" si="0"/>
        <v>0.8</v>
      </c>
    </row>
    <row r="12" spans="1:6" x14ac:dyDescent="0.2">
      <c r="B12" s="23" t="str">
        <f>'Club Cafe'!A140</f>
        <v>Jake Smith</v>
      </c>
      <c r="C12" s="23" t="str">
        <f>'Club Cafe'!A1</f>
        <v>Club Café</v>
      </c>
      <c r="D12" s="22">
        <f>'Club Cafe'!I124</f>
        <v>7</v>
      </c>
      <c r="E12" s="22">
        <f>'Club Cafe'!B140</f>
        <v>9</v>
      </c>
      <c r="F12" s="35">
        <f t="shared" si="0"/>
        <v>0.77777777777777779</v>
      </c>
    </row>
    <row r="13" spans="1:6" x14ac:dyDescent="0.2">
      <c r="B13" s="23" t="str">
        <f>'Dorchester Brewing'!A9</f>
        <v>Mike Umberger</v>
      </c>
      <c r="C13" s="23" t="str">
        <f>'Dorchester Brewing'!A1</f>
        <v>Dorchester Brewing</v>
      </c>
      <c r="D13" s="22">
        <f>'Dorchester Brewing'!I122</f>
        <v>7</v>
      </c>
      <c r="E13" s="22">
        <f>'Dorchester Brewing'!B138</f>
        <v>9</v>
      </c>
      <c r="F13" s="35">
        <f t="shared" si="0"/>
        <v>0.77777777777777779</v>
      </c>
    </row>
    <row r="14" spans="1:6" x14ac:dyDescent="0.2">
      <c r="B14" s="23" t="str">
        <f>'Crossfit 617'!A5</f>
        <v>Tom Jackson</v>
      </c>
      <c r="C14" s="23" t="str">
        <f>'Crossfit 617'!$A$1</f>
        <v>Crossfit 617</v>
      </c>
      <c r="D14" s="22">
        <f>'Crossfit 617'!I118</f>
        <v>3</v>
      </c>
      <c r="E14" s="22">
        <f>'Crossfit 617'!B134</f>
        <v>4</v>
      </c>
      <c r="F14" s="35">
        <f t="shared" si="0"/>
        <v>0.75</v>
      </c>
    </row>
    <row r="15" spans="1:6" x14ac:dyDescent="0.2">
      <c r="B15" s="23" t="str">
        <f>'Club Cafe'!A6</f>
        <v>Xamian Gist</v>
      </c>
      <c r="C15" s="23" t="str">
        <f>'Club Cafe'!A1</f>
        <v>Club Café</v>
      </c>
      <c r="D15" s="22">
        <f>'Club Cafe'!I119</f>
        <v>5</v>
      </c>
      <c r="E15" s="22">
        <f>'Club Cafe'!B135</f>
        <v>7</v>
      </c>
      <c r="F15" s="35">
        <f t="shared" si="0"/>
        <v>0.7142857142857143</v>
      </c>
    </row>
    <row r="16" spans="1:6" x14ac:dyDescent="0.2">
      <c r="B16" s="23" t="str">
        <f>'Cathedral Station'!A8</f>
        <v>Terry Epps</v>
      </c>
      <c r="C16" s="23" t="str">
        <f>'Cathedral Station'!A1</f>
        <v>Cathedral Station</v>
      </c>
      <c r="D16" s="22">
        <f>'Cathedral Station'!I121</f>
        <v>8</v>
      </c>
      <c r="E16" s="22">
        <f>'Cathedral Station'!B137</f>
        <v>12</v>
      </c>
      <c r="F16" s="35">
        <f t="shared" si="0"/>
        <v>0.66666666666666663</v>
      </c>
    </row>
    <row r="17" spans="2:6" x14ac:dyDescent="0.2">
      <c r="B17" s="23" t="str">
        <f>'Harp + Bard'!A4</f>
        <v>Ryan Duff</v>
      </c>
      <c r="C17" s="23" t="str">
        <f>'Harp + Bard'!A1</f>
        <v>Harp + Bard</v>
      </c>
      <c r="D17" s="22">
        <f>'Harp + Bard'!I117</f>
        <v>8</v>
      </c>
      <c r="E17" s="22">
        <f>'Harp + Bard'!B133</f>
        <v>12</v>
      </c>
      <c r="F17" s="35">
        <f t="shared" si="0"/>
        <v>0.66666666666666663</v>
      </c>
    </row>
    <row r="18" spans="2:6" x14ac:dyDescent="0.2">
      <c r="B18" s="23" t="str">
        <f>'Dorchester Brewing'!A7</f>
        <v>Max Rittner</v>
      </c>
      <c r="C18" s="23" t="str">
        <f>'Dorchester Brewing'!A1</f>
        <v>Dorchester Brewing</v>
      </c>
      <c r="D18" s="22">
        <f>'Dorchester Brewing'!I120</f>
        <v>6</v>
      </c>
      <c r="E18" s="22">
        <f>'Dorchester Brewing'!B136</f>
        <v>10</v>
      </c>
      <c r="F18" s="35">
        <f t="shared" si="0"/>
        <v>0.6</v>
      </c>
    </row>
    <row r="19" spans="2:6" x14ac:dyDescent="0.2">
      <c r="B19" s="23" t="str">
        <f>'Club Cafe'!A5</f>
        <v>Jason Flood</v>
      </c>
      <c r="C19" s="23" t="str">
        <f>'Club Cafe'!A1</f>
        <v>Club Café</v>
      </c>
      <c r="D19" s="22">
        <f>'Club Cafe'!I118</f>
        <v>6</v>
      </c>
      <c r="E19" s="22">
        <f>'Club Cafe'!B134</f>
        <v>12</v>
      </c>
      <c r="F19" s="35">
        <f t="shared" si="0"/>
        <v>0.5</v>
      </c>
    </row>
    <row r="20" spans="2:6" x14ac:dyDescent="0.2">
      <c r="B20" s="23" t="str">
        <f>'Club Cafe'!A7</f>
        <v>Larry Luizzo</v>
      </c>
      <c r="C20" s="23" t="str">
        <f>'Club Cafe'!A1</f>
        <v>Club Café</v>
      </c>
      <c r="D20" s="22">
        <f>'Club Cafe'!I120</f>
        <v>4</v>
      </c>
      <c r="E20" s="22">
        <f>'Club Cafe'!B136</f>
        <v>9</v>
      </c>
      <c r="F20" s="35">
        <f t="shared" si="0"/>
        <v>0.44444444444444442</v>
      </c>
    </row>
    <row r="21" spans="2:6" x14ac:dyDescent="0.2">
      <c r="B21" s="23" t="str">
        <f>'Crossfit 617'!A7</f>
        <v>Eric Karstunen</v>
      </c>
      <c r="C21" s="23" t="str">
        <f>'Crossfit 617'!$A$1</f>
        <v>Crossfit 617</v>
      </c>
      <c r="D21" s="22">
        <f>'Crossfit 617'!I120</f>
        <v>5</v>
      </c>
      <c r="E21" s="22">
        <f>'Crossfit 617'!B136</f>
        <v>12</v>
      </c>
      <c r="F21" s="35">
        <f t="shared" si="0"/>
        <v>0.41666666666666669</v>
      </c>
    </row>
    <row r="22" spans="2:6" x14ac:dyDescent="0.2">
      <c r="B22" s="23" t="str">
        <f>dBar!A7</f>
        <v>Wade Lawrence</v>
      </c>
      <c r="C22" s="23" t="str">
        <f>dBar!A1</f>
        <v>dBar</v>
      </c>
      <c r="D22" s="22">
        <f>dBar!I120</f>
        <v>3</v>
      </c>
      <c r="E22" s="22">
        <f>dBar!B136</f>
        <v>10</v>
      </c>
      <c r="F22" s="35">
        <f t="shared" si="0"/>
        <v>0.3</v>
      </c>
    </row>
    <row r="23" spans="2:6" x14ac:dyDescent="0.2">
      <c r="B23" s="23" t="str">
        <f>'Boston Realty'!A8</f>
        <v>Daniel Lander</v>
      </c>
      <c r="C23" s="23" t="str">
        <f>'Boston Realty'!A1</f>
        <v>Boston Realty</v>
      </c>
      <c r="D23" s="22">
        <f>'Boston Realty'!I121</f>
        <v>3</v>
      </c>
      <c r="E23" s="22">
        <f>'Boston Realty'!B137</f>
        <v>11</v>
      </c>
      <c r="F23" s="35">
        <f t="shared" si="0"/>
        <v>0.27272727272727271</v>
      </c>
    </row>
    <row r="24" spans="2:6" x14ac:dyDescent="0.2">
      <c r="B24" s="23" t="str">
        <f>'Boston Realty'!A3</f>
        <v>Matt Allen</v>
      </c>
      <c r="C24" s="23" t="str">
        <f>'Boston Realty'!A1</f>
        <v>Boston Realty</v>
      </c>
      <c r="D24" s="22">
        <f>'Boston Realty'!I116</f>
        <v>2</v>
      </c>
      <c r="E24" s="22">
        <f>'Boston Realty'!B132</f>
        <v>8</v>
      </c>
      <c r="F24" s="35">
        <f t="shared" si="0"/>
        <v>0.25</v>
      </c>
    </row>
    <row r="25" spans="2:6" x14ac:dyDescent="0.2">
      <c r="B25" s="23" t="str">
        <f>'Crossfit 617'!A11</f>
        <v>Mike Ward</v>
      </c>
      <c r="C25" s="23" t="str">
        <f>'Crossfit 617'!$A$1</f>
        <v>Crossfit 617</v>
      </c>
      <c r="D25" s="22">
        <f>'Crossfit 617'!I124</f>
        <v>2</v>
      </c>
      <c r="E25" s="22">
        <f>'Crossfit 617'!B140</f>
        <v>9</v>
      </c>
      <c r="F25" s="35">
        <f t="shared" si="0"/>
        <v>0.22222222222222221</v>
      </c>
    </row>
    <row r="26" spans="2:6" x14ac:dyDescent="0.2">
      <c r="B26" s="23" t="str">
        <f>'Dorchester Brewing'!A8</f>
        <v>Austin Souders</v>
      </c>
      <c r="C26" s="23" t="str">
        <f>'Dorchester Brewing'!A1</f>
        <v>Dorchester Brewing</v>
      </c>
      <c r="D26" s="22">
        <f>'Dorchester Brewing'!I121</f>
        <v>2</v>
      </c>
      <c r="E26" s="22">
        <f>'Dorchester Brewing'!B137</f>
        <v>10</v>
      </c>
      <c r="F26" s="35">
        <f t="shared" si="0"/>
        <v>0.2</v>
      </c>
    </row>
    <row r="27" spans="2:6" x14ac:dyDescent="0.2">
      <c r="B27" s="23" t="str">
        <f>'Harp + Bard'!A140</f>
        <v>Tim Walsh</v>
      </c>
      <c r="C27" s="23" t="str">
        <f>'Harp + Bard'!A1</f>
        <v>Harp + Bard</v>
      </c>
      <c r="D27" s="22">
        <f>'Harp + Bard'!I124</f>
        <v>2</v>
      </c>
      <c r="E27" s="22">
        <f>'Harp + Bard'!B140</f>
        <v>10</v>
      </c>
      <c r="F27" s="35">
        <f t="shared" si="0"/>
        <v>0.2</v>
      </c>
    </row>
    <row r="28" spans="2:6" x14ac:dyDescent="0.2">
      <c r="B28" s="23" t="str">
        <f>'Boston Realty'!A9</f>
        <v>Tom Meeus</v>
      </c>
      <c r="C28" s="23" t="str">
        <f>'Boston Realty'!A1</f>
        <v>Boston Realty</v>
      </c>
      <c r="D28" s="22">
        <f>'Boston Realty'!I122</f>
        <v>2</v>
      </c>
      <c r="E28" s="22">
        <f>'Boston Realty'!B138</f>
        <v>11</v>
      </c>
      <c r="F28" s="35">
        <f t="shared" si="0"/>
        <v>0.18181818181818182</v>
      </c>
    </row>
    <row r="29" spans="2:6" x14ac:dyDescent="0.2">
      <c r="B29" s="23" t="str">
        <f>'Club Cafe'!A8</f>
        <v>Jake Novak</v>
      </c>
      <c r="C29" s="23" t="str">
        <f>'Club Cafe'!A1</f>
        <v>Club Café</v>
      </c>
      <c r="D29" s="22">
        <f>'Club Cafe'!I121</f>
        <v>2</v>
      </c>
      <c r="E29" s="22">
        <f>'Club Cafe'!B137</f>
        <v>12</v>
      </c>
      <c r="F29" s="35">
        <f t="shared" si="0"/>
        <v>0.16666666666666666</v>
      </c>
    </row>
    <row r="30" spans="2:6" x14ac:dyDescent="0.2">
      <c r="B30" s="23" t="str">
        <f>dBar!A140</f>
        <v>Eric Wolven</v>
      </c>
      <c r="C30" s="23" t="str">
        <f>dBar!A1</f>
        <v>dBar</v>
      </c>
      <c r="D30" s="22">
        <f>dBar!I124</f>
        <v>2</v>
      </c>
      <c r="E30" s="22">
        <f>dBar!B140</f>
        <v>12</v>
      </c>
      <c r="F30" s="35">
        <f t="shared" si="0"/>
        <v>0.16666666666666666</v>
      </c>
    </row>
    <row r="31" spans="2:6" x14ac:dyDescent="0.2">
      <c r="B31" s="23" t="str">
        <f>dBar!A3</f>
        <v>TJ Calloway</v>
      </c>
      <c r="C31" s="23" t="str">
        <f>dBar!A1</f>
        <v>dBar</v>
      </c>
      <c r="D31" s="22">
        <f>dBar!I116</f>
        <v>1</v>
      </c>
      <c r="E31" s="22">
        <f>dBar!B132</f>
        <v>7</v>
      </c>
      <c r="F31" s="35">
        <f t="shared" si="0"/>
        <v>0.14285714285714285</v>
      </c>
    </row>
    <row r="32" spans="2:6" x14ac:dyDescent="0.2">
      <c r="B32" s="23" t="str">
        <f>'Boston Realty'!A5</f>
        <v>Andrew Burke</v>
      </c>
      <c r="C32" s="23" t="str">
        <f>'Boston Realty'!A1</f>
        <v>Boston Realty</v>
      </c>
      <c r="D32" s="22">
        <f>'Boston Realty'!I118</f>
        <v>1</v>
      </c>
      <c r="E32" s="22">
        <f>'Boston Realty'!B134</f>
        <v>7</v>
      </c>
      <c r="F32" s="35">
        <f t="shared" si="0"/>
        <v>0.14285714285714285</v>
      </c>
    </row>
    <row r="33" spans="2:6" x14ac:dyDescent="0.2">
      <c r="B33" s="23" t="str">
        <f>'Cathedral Station'!A4</f>
        <v>Chris Burns</v>
      </c>
      <c r="C33" s="23" t="str">
        <f>'Cathedral Station'!A1</f>
        <v>Cathedral Station</v>
      </c>
      <c r="D33" s="22">
        <f>'Cathedral Station'!I117</f>
        <v>1</v>
      </c>
      <c r="E33" s="22">
        <f>'Cathedral Station'!B133</f>
        <v>8</v>
      </c>
      <c r="F33" s="35">
        <f t="shared" si="0"/>
        <v>0.125</v>
      </c>
    </row>
    <row r="34" spans="2:6" x14ac:dyDescent="0.2">
      <c r="B34" s="23" t="str">
        <f>'Cathedral Station'!A10</f>
        <v>Brandon Ortez</v>
      </c>
      <c r="C34" s="23" t="str">
        <f>'Cathedral Station'!A1</f>
        <v>Cathedral Station</v>
      </c>
      <c r="D34" s="22">
        <f>'Cathedral Station'!I123</f>
        <v>1</v>
      </c>
      <c r="E34" s="22">
        <f>'Cathedral Station'!B139</f>
        <v>8</v>
      </c>
      <c r="F34" s="35">
        <f t="shared" si="0"/>
        <v>0.125</v>
      </c>
    </row>
    <row r="35" spans="2:6" x14ac:dyDescent="0.2">
      <c r="B35" s="23" t="str">
        <f>'Harp + Bard'!A3</f>
        <v>Adam Connito</v>
      </c>
      <c r="C35" s="23" t="str">
        <f>'Harp + Bard'!A1</f>
        <v>Harp + Bard</v>
      </c>
      <c r="D35" s="22">
        <f>'Harp + Bard'!I116</f>
        <v>1</v>
      </c>
      <c r="E35" s="22">
        <f>'Harp + Bard'!B132</f>
        <v>10</v>
      </c>
      <c r="F35" s="35">
        <f t="shared" si="0"/>
        <v>0.1</v>
      </c>
    </row>
    <row r="36" spans="2:6" x14ac:dyDescent="0.2">
      <c r="B36" s="23" t="str">
        <f>'Harp + Bard'!A9</f>
        <v>Brian Provencher</v>
      </c>
      <c r="C36" s="23" t="str">
        <f>'Harp + Bard'!A1</f>
        <v>Harp + Bard</v>
      </c>
      <c r="D36" s="22">
        <f>'Harp + Bard'!I122</f>
        <v>1</v>
      </c>
      <c r="E36" s="22">
        <f>'Harp + Bard'!B138</f>
        <v>10</v>
      </c>
      <c r="F36" s="35">
        <f t="shared" si="0"/>
        <v>0.1</v>
      </c>
    </row>
    <row r="37" spans="2:6" x14ac:dyDescent="0.2">
      <c r="B37" s="23" t="str">
        <f>'Cathedral Station'!A6</f>
        <v>Ryan Dacey</v>
      </c>
      <c r="C37" s="23" t="str">
        <f>'Cathedral Station'!A1</f>
        <v>Cathedral Station</v>
      </c>
      <c r="D37" s="22">
        <f>'Cathedral Station'!I119</f>
        <v>1</v>
      </c>
      <c r="E37" s="22">
        <f>'Cathedral Station'!B135</f>
        <v>10</v>
      </c>
      <c r="F37" s="35">
        <f t="shared" si="0"/>
        <v>0.1</v>
      </c>
    </row>
    <row r="38" spans="2:6" x14ac:dyDescent="0.2">
      <c r="B38" s="23" t="str">
        <f>dBar!A9</f>
        <v>Chris Nudd</v>
      </c>
      <c r="C38" s="23" t="str">
        <f>dBar!A1</f>
        <v>dBar</v>
      </c>
      <c r="D38" s="22">
        <f>dBar!I122</f>
        <v>1</v>
      </c>
      <c r="E38" s="22">
        <f>dBar!B138</f>
        <v>11</v>
      </c>
      <c r="F38" s="35">
        <f t="shared" ref="F38:F68" si="1">+D38/E38</f>
        <v>9.0909090909090912E-2</v>
      </c>
    </row>
    <row r="39" spans="2:6" x14ac:dyDescent="0.2">
      <c r="B39" s="23" t="str">
        <f>'Crossfit 617'!A8</f>
        <v>Pat Lawlor</v>
      </c>
      <c r="C39" s="23" t="str">
        <f>'Crossfit 617'!$A$1</f>
        <v>Crossfit 617</v>
      </c>
      <c r="D39" s="22">
        <f>'Crossfit 617'!I121</f>
        <v>1</v>
      </c>
      <c r="E39" s="22">
        <f>'Crossfit 617'!B137</f>
        <v>11</v>
      </c>
      <c r="F39" s="35">
        <f t="shared" si="1"/>
        <v>9.0909090909090912E-2</v>
      </c>
    </row>
    <row r="40" spans="2:6" x14ac:dyDescent="0.2">
      <c r="B40" s="23" t="str">
        <f>'Club Cafe'!A3</f>
        <v>Anthony Britt</v>
      </c>
      <c r="C40" s="23" t="str">
        <f>'Club Cafe'!A1</f>
        <v>Club Café</v>
      </c>
      <c r="D40" s="22">
        <f>'Club Cafe'!I116</f>
        <v>1</v>
      </c>
      <c r="E40" s="22">
        <f>'Club Cafe'!B132</f>
        <v>11</v>
      </c>
      <c r="F40" s="35">
        <f t="shared" si="1"/>
        <v>9.0909090909090912E-2</v>
      </c>
    </row>
    <row r="41" spans="2:6" x14ac:dyDescent="0.2">
      <c r="B41" s="23" t="str">
        <f>dBar!A5</f>
        <v>Jared Creighton</v>
      </c>
      <c r="C41" s="23" t="str">
        <f>dBar!A1</f>
        <v>dBar</v>
      </c>
      <c r="D41" s="22">
        <f>dBar!I118</f>
        <v>1</v>
      </c>
      <c r="E41" s="22">
        <f>dBar!B134</f>
        <v>11</v>
      </c>
      <c r="F41" s="35">
        <f t="shared" si="1"/>
        <v>9.0909090909090912E-2</v>
      </c>
    </row>
    <row r="42" spans="2:6" x14ac:dyDescent="0.2">
      <c r="B42" s="23" t="str">
        <f>'Harp + Bard'!A6</f>
        <v>Patrick Lee</v>
      </c>
      <c r="C42" s="23" t="str">
        <f>'Harp + Bard'!A1</f>
        <v>Harp + Bard</v>
      </c>
      <c r="D42" s="22">
        <f>'Harp + Bard'!I119</f>
        <v>1</v>
      </c>
      <c r="E42" s="22">
        <f>'Harp + Bard'!B135</f>
        <v>11</v>
      </c>
      <c r="F42" s="35">
        <f t="shared" si="1"/>
        <v>9.0909090909090912E-2</v>
      </c>
    </row>
    <row r="43" spans="2:6" x14ac:dyDescent="0.2">
      <c r="B43" s="23" t="str">
        <f>'Club Cafe'!A4</f>
        <v>Eric Dusel</v>
      </c>
      <c r="C43" s="23" t="str">
        <f>'Club Cafe'!A1</f>
        <v>Club Café</v>
      </c>
      <c r="D43" s="22">
        <f>'Club Cafe'!I117</f>
        <v>1</v>
      </c>
      <c r="E43" s="22">
        <f>'Club Cafe'!B133</f>
        <v>12</v>
      </c>
      <c r="F43" s="35">
        <f t="shared" si="1"/>
        <v>8.3333333333333329E-2</v>
      </c>
    </row>
    <row r="44" spans="2:6" x14ac:dyDescent="0.2">
      <c r="B44" s="23" t="str">
        <f>'Cathedral Station'!A9</f>
        <v>Conroy Jackson</v>
      </c>
      <c r="C44" s="23" t="str">
        <f>'Cathedral Station'!A1</f>
        <v>Cathedral Station</v>
      </c>
      <c r="D44" s="22">
        <f>'Cathedral Station'!I122</f>
        <v>1</v>
      </c>
      <c r="E44" s="22">
        <f>'Cathedral Station'!B138</f>
        <v>12</v>
      </c>
      <c r="F44" s="35">
        <f t="shared" si="1"/>
        <v>8.3333333333333329E-2</v>
      </c>
    </row>
    <row r="45" spans="2:6" x14ac:dyDescent="0.2">
      <c r="B45" s="23" t="str">
        <f>'Dorchester Brewing'!A6</f>
        <v>Chris Logue</v>
      </c>
      <c r="C45" s="23" t="str">
        <f>'Dorchester Brewing'!A1</f>
        <v>Dorchester Brewing</v>
      </c>
      <c r="D45" s="22">
        <f>'Dorchester Brewing'!I119</f>
        <v>0</v>
      </c>
      <c r="E45" s="22">
        <f>'Dorchester Brewing'!B135</f>
        <v>10</v>
      </c>
      <c r="F45" s="35">
        <f t="shared" si="1"/>
        <v>0</v>
      </c>
    </row>
    <row r="46" spans="2:6" x14ac:dyDescent="0.2">
      <c r="B46" s="23" t="str">
        <f>dBar!A8</f>
        <v>Alex Moore</v>
      </c>
      <c r="C46" s="23" t="str">
        <f>dBar!A1</f>
        <v>dBar</v>
      </c>
      <c r="D46" s="22">
        <f>dBar!I121</f>
        <v>0</v>
      </c>
      <c r="E46" s="22">
        <f>dBar!B137</f>
        <v>8</v>
      </c>
      <c r="F46" s="35">
        <f t="shared" si="1"/>
        <v>0</v>
      </c>
    </row>
    <row r="47" spans="2:6" x14ac:dyDescent="0.2">
      <c r="B47" s="23" t="str">
        <f>'Harp + Bard'!A5</f>
        <v>Kevin Lalli</v>
      </c>
      <c r="C47" s="23" t="str">
        <f>'Harp + Bard'!A1</f>
        <v>Harp + Bard</v>
      </c>
      <c r="D47" s="22">
        <f>'Harp + Bard'!I118</f>
        <v>0</v>
      </c>
      <c r="E47" s="22">
        <f>'Harp + Bard'!B134</f>
        <v>10</v>
      </c>
      <c r="F47" s="35">
        <f t="shared" si="1"/>
        <v>0</v>
      </c>
    </row>
    <row r="48" spans="2:6" x14ac:dyDescent="0.2">
      <c r="B48" s="23" t="str">
        <f>'Boston Realty'!A7</f>
        <v>Peter Farlow</v>
      </c>
      <c r="C48" s="23" t="str">
        <f>'Boston Realty'!A1</f>
        <v>Boston Realty</v>
      </c>
      <c r="D48" s="22">
        <f>'Boston Realty'!I120</f>
        <v>0</v>
      </c>
      <c r="E48" s="22">
        <f>'Boston Realty'!B136</f>
        <v>10</v>
      </c>
      <c r="F48" s="35">
        <f t="shared" si="1"/>
        <v>0</v>
      </c>
    </row>
    <row r="49" spans="2:6" x14ac:dyDescent="0.2">
      <c r="B49" s="23" t="str">
        <f>'Dorchester Brewing'!A5</f>
        <v>Steve Lawson</v>
      </c>
      <c r="C49" s="23" t="str">
        <f>'Dorchester Brewing'!A1</f>
        <v>Dorchester Brewing</v>
      </c>
      <c r="D49" s="22">
        <f>'Dorchester Brewing'!I118</f>
        <v>0</v>
      </c>
      <c r="E49" s="22">
        <f>'Dorchester Brewing'!B134</f>
        <v>9</v>
      </c>
      <c r="F49" s="35">
        <f t="shared" si="1"/>
        <v>0</v>
      </c>
    </row>
    <row r="50" spans="2:6" x14ac:dyDescent="0.2">
      <c r="B50" s="23" t="str">
        <f>'Boston Realty'!A6</f>
        <v>Jerry Fang</v>
      </c>
      <c r="C50" s="23" t="str">
        <f>'Boston Realty'!A1</f>
        <v>Boston Realty</v>
      </c>
      <c r="D50" s="22">
        <f>'Boston Realty'!I119</f>
        <v>0</v>
      </c>
      <c r="E50" s="22">
        <f>'Boston Realty'!B135</f>
        <v>12</v>
      </c>
      <c r="F50" s="35">
        <f t="shared" si="1"/>
        <v>0</v>
      </c>
    </row>
    <row r="51" spans="2:6" x14ac:dyDescent="0.2">
      <c r="B51" s="23" t="str">
        <f>'Dorchester Brewing'!A10</f>
        <v>Tom Walsh</v>
      </c>
      <c r="C51" s="23" t="str">
        <f>'Dorchester Brewing'!A1</f>
        <v>Dorchester Brewing</v>
      </c>
      <c r="D51" s="22">
        <f>'Dorchester Brewing'!I123</f>
        <v>0</v>
      </c>
      <c r="E51" s="22">
        <f>'Dorchester Brewing'!B139</f>
        <v>6</v>
      </c>
      <c r="F51" s="35">
        <f t="shared" si="1"/>
        <v>0</v>
      </c>
    </row>
    <row r="52" spans="2:6" x14ac:dyDescent="0.2">
      <c r="B52" s="23" t="str">
        <f>'Cathedral Station'!A11</f>
        <v>Kevin St. Gelais</v>
      </c>
      <c r="C52" s="23" t="str">
        <f>'Cathedral Station'!A1</f>
        <v>Cathedral Station</v>
      </c>
      <c r="D52" s="22">
        <f>'Cathedral Station'!I124</f>
        <v>0</v>
      </c>
      <c r="E52" s="22">
        <f>'Cathedral Station'!B140</f>
        <v>9</v>
      </c>
      <c r="F52" s="35">
        <f t="shared" si="1"/>
        <v>0</v>
      </c>
    </row>
    <row r="53" spans="2:6" x14ac:dyDescent="0.2">
      <c r="B53" s="23" t="str">
        <f>'Dorchester Brewing'!A11</f>
        <v>John Zhang</v>
      </c>
      <c r="C53" s="23" t="str">
        <f>'Dorchester Brewing'!A1</f>
        <v>Dorchester Brewing</v>
      </c>
      <c r="D53" s="22">
        <f>'Dorchester Brewing'!I124</f>
        <v>0</v>
      </c>
      <c r="E53" s="22">
        <f>'Dorchester Brewing'!B140</f>
        <v>11</v>
      </c>
      <c r="F53" s="35">
        <f t="shared" si="1"/>
        <v>0</v>
      </c>
    </row>
    <row r="54" spans="2:6" x14ac:dyDescent="0.2">
      <c r="B54" s="23" t="str">
        <f>'Harp + Bard'!A8</f>
        <v>Mike O'Brien</v>
      </c>
      <c r="C54" s="23" t="str">
        <f>'Harp + Bard'!A1</f>
        <v>Harp + Bard</v>
      </c>
      <c r="D54" s="22">
        <f>'Harp + Bard'!I121</f>
        <v>0</v>
      </c>
      <c r="E54" s="22">
        <f>'Harp + Bard'!B137</f>
        <v>10</v>
      </c>
      <c r="F54" s="35">
        <f t="shared" si="1"/>
        <v>0</v>
      </c>
    </row>
    <row r="55" spans="2:6" x14ac:dyDescent="0.2">
      <c r="B55" s="23" t="str">
        <f>'Cathedral Station'!A7</f>
        <v>Greg Dufraisse</v>
      </c>
      <c r="C55" s="23" t="str">
        <f>'Cathedral Station'!A1</f>
        <v>Cathedral Station</v>
      </c>
      <c r="D55" s="22">
        <f>'Cathedral Station'!I120</f>
        <v>0</v>
      </c>
      <c r="E55" s="22">
        <f>'Cathedral Station'!B136</f>
        <v>12</v>
      </c>
      <c r="F55" s="35">
        <f t="shared" si="1"/>
        <v>0</v>
      </c>
    </row>
    <row r="56" spans="2:6" x14ac:dyDescent="0.2">
      <c r="B56" s="23" t="str">
        <f>'Cathedral Station'!A3</f>
        <v>Michael Aragon-Robbins</v>
      </c>
      <c r="C56" s="23" t="str">
        <f>'Cathedral Station'!A1</f>
        <v>Cathedral Station</v>
      </c>
      <c r="D56" s="22">
        <f>'Cathedral Station'!I116</f>
        <v>0</v>
      </c>
      <c r="E56" s="22">
        <f>'Cathedral Station'!B132</f>
        <v>12</v>
      </c>
      <c r="F56" s="35">
        <f t="shared" si="1"/>
        <v>0</v>
      </c>
    </row>
    <row r="57" spans="2:6" x14ac:dyDescent="0.2">
      <c r="B57" s="23" t="str">
        <f>'Boston Realty'!A11</f>
        <v>Jun Wang</v>
      </c>
      <c r="C57" s="23" t="str">
        <f>'Boston Realty'!A1</f>
        <v>Boston Realty</v>
      </c>
      <c r="D57" s="22">
        <f>'Boston Realty'!I124</f>
        <v>0</v>
      </c>
      <c r="E57" s="22">
        <f>'Boston Realty'!B140</f>
        <v>11</v>
      </c>
      <c r="F57" s="35">
        <f t="shared" si="1"/>
        <v>0</v>
      </c>
    </row>
    <row r="58" spans="2:6" x14ac:dyDescent="0.2">
      <c r="B58" s="23" t="str">
        <f>'Harp + Bard'!A7</f>
        <v>Nick McGrail</v>
      </c>
      <c r="C58" s="23" t="str">
        <f>'Harp + Bard'!A1</f>
        <v>Harp + Bard</v>
      </c>
      <c r="D58" s="22">
        <f>'Harp + Bard'!I120</f>
        <v>0</v>
      </c>
      <c r="E58" s="22">
        <f>'Harp + Bard'!B136</f>
        <v>5</v>
      </c>
      <c r="F58" s="35">
        <f t="shared" si="1"/>
        <v>0</v>
      </c>
    </row>
    <row r="59" spans="2:6" x14ac:dyDescent="0.2">
      <c r="B59" s="23" t="str">
        <f>dBar!A4</f>
        <v>Anthony Consoles</v>
      </c>
      <c r="C59" s="23" t="str">
        <f>dBar!A1</f>
        <v>dBar</v>
      </c>
      <c r="D59" s="22">
        <f>dBar!I117</f>
        <v>0</v>
      </c>
      <c r="E59" s="22">
        <f>dBar!B133</f>
        <v>3</v>
      </c>
      <c r="F59" s="35">
        <f t="shared" si="1"/>
        <v>0</v>
      </c>
    </row>
    <row r="60" spans="2:6" x14ac:dyDescent="0.2">
      <c r="B60" s="23" t="str">
        <f>'Harp + Bard'!A10</f>
        <v>Matt Swingler</v>
      </c>
      <c r="C60" s="23" t="str">
        <f>'Harp + Bard'!A1</f>
        <v>Harp + Bard</v>
      </c>
      <c r="D60" s="22">
        <f>'Harp + Bard'!I123</f>
        <v>0</v>
      </c>
      <c r="E60" s="22">
        <f>'Harp + Bard'!B139</f>
        <v>10</v>
      </c>
      <c r="F60" s="35">
        <f t="shared" si="1"/>
        <v>0</v>
      </c>
    </row>
    <row r="61" spans="2:6" x14ac:dyDescent="0.2">
      <c r="B61" s="23" t="str">
        <f>'Crossfit 617'!A3</f>
        <v>Quadry Allen</v>
      </c>
      <c r="C61" s="23" t="str">
        <f>'Crossfit 617'!$A$1</f>
        <v>Crossfit 617</v>
      </c>
      <c r="D61" s="22">
        <f>'Crossfit 617'!I116</f>
        <v>0</v>
      </c>
      <c r="E61" s="22">
        <f>'Crossfit 617'!B132</f>
        <v>12</v>
      </c>
      <c r="F61" s="35">
        <f t="shared" si="1"/>
        <v>0</v>
      </c>
    </row>
    <row r="62" spans="2:6" x14ac:dyDescent="0.2">
      <c r="B62" s="23" t="str">
        <f>'Crossfit 617'!A4</f>
        <v>Dave Harding</v>
      </c>
      <c r="C62" s="23" t="str">
        <f>'Crossfit 617'!$A$1</f>
        <v>Crossfit 617</v>
      </c>
      <c r="D62" s="22">
        <f>'Crossfit 617'!I117</f>
        <v>0</v>
      </c>
      <c r="E62" s="22">
        <f>'Crossfit 617'!B133</f>
        <v>9</v>
      </c>
      <c r="F62" s="35">
        <f t="shared" si="1"/>
        <v>0</v>
      </c>
    </row>
    <row r="63" spans="2:6" x14ac:dyDescent="0.2">
      <c r="B63" s="23" t="str">
        <f>'Crossfit 617'!A6</f>
        <v>Rolph, Jean-Baptiste</v>
      </c>
      <c r="C63" s="23" t="str">
        <f>'Crossfit 617'!$A$1</f>
        <v>Crossfit 617</v>
      </c>
      <c r="D63" s="22">
        <f>'Crossfit 617'!I119</f>
        <v>0</v>
      </c>
      <c r="E63" s="22">
        <f>'Crossfit 617'!B135</f>
        <v>12</v>
      </c>
      <c r="F63" s="35">
        <f t="shared" si="1"/>
        <v>0</v>
      </c>
    </row>
    <row r="64" spans="2:6" x14ac:dyDescent="0.2">
      <c r="B64" s="23" t="str">
        <f>'Club Cafe'!A9</f>
        <v>Greg Pakhladzhyan</v>
      </c>
      <c r="C64" s="23" t="str">
        <f>'Club Cafe'!A1</f>
        <v>Club Café</v>
      </c>
      <c r="D64" s="22">
        <f>'Club Cafe'!I122</f>
        <v>0</v>
      </c>
      <c r="E64" s="22">
        <f>'Club Cafe'!B138</f>
        <v>7</v>
      </c>
      <c r="F64" s="35">
        <f t="shared" si="1"/>
        <v>0</v>
      </c>
    </row>
    <row r="65" spans="2:6" x14ac:dyDescent="0.2">
      <c r="B65" s="23" t="str">
        <f>dBar!A6</f>
        <v>Luke Dwyer</v>
      </c>
      <c r="C65" s="23" t="str">
        <f>dBar!A1</f>
        <v>dBar</v>
      </c>
      <c r="D65" s="22">
        <f>dBar!I119</f>
        <v>0</v>
      </c>
      <c r="E65" s="22">
        <f>dBar!B135</f>
        <v>8</v>
      </c>
      <c r="F65" s="35">
        <f t="shared" si="1"/>
        <v>0</v>
      </c>
    </row>
    <row r="66" spans="2:6" x14ac:dyDescent="0.2">
      <c r="B66" s="23" t="str">
        <f>'Club Cafe'!A10</f>
        <v>Jasper Pray</v>
      </c>
      <c r="C66" s="23" t="str">
        <f>'Club Cafe'!A1</f>
        <v>Club Café</v>
      </c>
      <c r="D66" s="22">
        <f>'Club Cafe'!I123</f>
        <v>0</v>
      </c>
      <c r="E66" s="22">
        <f>'Club Cafe'!B139</f>
        <v>9</v>
      </c>
      <c r="F66" s="35">
        <f t="shared" si="1"/>
        <v>0</v>
      </c>
    </row>
    <row r="67" spans="2:6" x14ac:dyDescent="0.2">
      <c r="B67" s="23" t="str">
        <f>'Crossfit 617'!A10</f>
        <v>Colin Staab</v>
      </c>
      <c r="C67" s="23" t="str">
        <f>'Crossfit 617'!$A$1</f>
        <v>Crossfit 617</v>
      </c>
      <c r="D67" s="22">
        <f>'Crossfit 617'!I123</f>
        <v>0</v>
      </c>
      <c r="E67" s="22">
        <f>'Crossfit 617'!B139</f>
        <v>3</v>
      </c>
      <c r="F67" s="35">
        <f t="shared" si="1"/>
        <v>0</v>
      </c>
    </row>
    <row r="68" spans="2:6" x14ac:dyDescent="0.2">
      <c r="B68" s="23" t="str">
        <f>dBar!A10</f>
        <v>Adam Patten</v>
      </c>
      <c r="C68" s="23" t="str">
        <f>dBar!A1</f>
        <v>dBar</v>
      </c>
      <c r="D68" s="22">
        <f>dBar!I123</f>
        <v>0</v>
      </c>
      <c r="E68" s="22">
        <f>dBar!B139</f>
        <v>6</v>
      </c>
      <c r="F68" s="35">
        <f t="shared" si="1"/>
        <v>0</v>
      </c>
    </row>
  </sheetData>
  <sortState xmlns:xlrd2="http://schemas.microsoft.com/office/spreadsheetml/2017/richdata2" ref="B6:F68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153"/>
  <sheetViews>
    <sheetView workbookViewId="0">
      <selection activeCell="T137" sqref="T137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8" width="6.5703125" customWidth="1"/>
    <col min="9" max="9" width="8.8554687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144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73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145</v>
      </c>
      <c r="B3" s="11">
        <v>3</v>
      </c>
      <c r="C3" s="7"/>
      <c r="D3" s="7">
        <v>2</v>
      </c>
      <c r="E3" s="7">
        <v>1</v>
      </c>
      <c r="F3" s="7">
        <v>1</v>
      </c>
      <c r="G3" s="7">
        <v>15</v>
      </c>
      <c r="H3" s="7"/>
      <c r="I3" s="7"/>
      <c r="J3" s="7">
        <v>2</v>
      </c>
      <c r="K3" s="7"/>
      <c r="L3" s="38">
        <f t="shared" ref="L3:L10" si="0">(B3*2)+(C3*3)+E3</f>
        <v>7</v>
      </c>
      <c r="M3" s="11"/>
      <c r="N3" s="11">
        <v>1</v>
      </c>
      <c r="O3" s="7"/>
      <c r="P3" s="7"/>
      <c r="Q3" s="7"/>
      <c r="R3" s="7"/>
      <c r="S3" s="7">
        <v>8</v>
      </c>
      <c r="T3" s="7"/>
      <c r="U3" s="7"/>
      <c r="V3" s="7">
        <v>4</v>
      </c>
      <c r="W3" s="7"/>
      <c r="X3" s="38">
        <f t="shared" ref="X3:X10" si="1">(N3*2)+(O3*3)+Q3</f>
        <v>2</v>
      </c>
    </row>
    <row r="4" spans="1:37" x14ac:dyDescent="0.2">
      <c r="A4" s="7" t="s">
        <v>103</v>
      </c>
      <c r="B4" s="11">
        <v>1</v>
      </c>
      <c r="C4" s="7"/>
      <c r="D4" s="7">
        <v>3</v>
      </c>
      <c r="E4" s="7">
        <v>2</v>
      </c>
      <c r="F4" s="7">
        <v>3</v>
      </c>
      <c r="G4" s="7">
        <v>4</v>
      </c>
      <c r="H4" s="7"/>
      <c r="I4" s="7"/>
      <c r="J4" s="7">
        <v>1</v>
      </c>
      <c r="K4" s="7"/>
      <c r="L4" s="3">
        <f t="shared" si="0"/>
        <v>4</v>
      </c>
      <c r="M4" s="11"/>
      <c r="N4" s="11">
        <v>4</v>
      </c>
      <c r="O4" s="7"/>
      <c r="P4" s="7">
        <v>2</v>
      </c>
      <c r="Q4" s="7">
        <v>1</v>
      </c>
      <c r="R4" s="7">
        <v>1</v>
      </c>
      <c r="S4" s="7">
        <v>6</v>
      </c>
      <c r="T4" s="7">
        <v>1</v>
      </c>
      <c r="U4" s="7"/>
      <c r="V4" s="7">
        <v>3</v>
      </c>
      <c r="W4" s="7"/>
      <c r="X4" s="3">
        <f t="shared" si="1"/>
        <v>9</v>
      </c>
    </row>
    <row r="5" spans="1:37" x14ac:dyDescent="0.2">
      <c r="A5" s="7" t="s">
        <v>166</v>
      </c>
      <c r="B5" s="11"/>
      <c r="C5" s="7"/>
      <c r="D5" s="7"/>
      <c r="E5" s="7"/>
      <c r="F5" s="7"/>
      <c r="G5" s="7"/>
      <c r="H5" s="7"/>
      <c r="I5" s="7"/>
      <c r="J5" s="7"/>
      <c r="K5" s="7">
        <v>1</v>
      </c>
      <c r="L5" s="3">
        <f t="shared" si="0"/>
        <v>0</v>
      </c>
      <c r="M5" s="11"/>
      <c r="N5" s="11"/>
      <c r="O5" s="7"/>
      <c r="P5" s="7"/>
      <c r="Q5" s="7"/>
      <c r="R5" s="7"/>
      <c r="S5" s="7"/>
      <c r="T5" s="7"/>
      <c r="U5" s="7"/>
      <c r="V5" s="7"/>
      <c r="W5" s="7">
        <v>1</v>
      </c>
      <c r="X5" s="3">
        <f t="shared" si="1"/>
        <v>0</v>
      </c>
    </row>
    <row r="6" spans="1:37" x14ac:dyDescent="0.2">
      <c r="A6" s="7" t="s">
        <v>98</v>
      </c>
      <c r="B6" s="11"/>
      <c r="C6" s="7">
        <v>1</v>
      </c>
      <c r="D6" s="7"/>
      <c r="E6" s="7"/>
      <c r="F6" s="7"/>
      <c r="G6" s="7"/>
      <c r="H6" s="7"/>
      <c r="I6" s="7"/>
      <c r="J6" s="7">
        <v>2</v>
      </c>
      <c r="K6" s="7"/>
      <c r="L6" s="3">
        <f t="shared" si="0"/>
        <v>3</v>
      </c>
      <c r="M6" s="11"/>
      <c r="N6" s="11">
        <v>1</v>
      </c>
      <c r="O6" s="7"/>
      <c r="P6" s="7"/>
      <c r="Q6" s="7"/>
      <c r="R6" s="7"/>
      <c r="S6" s="7">
        <v>3</v>
      </c>
      <c r="T6" s="7">
        <v>1</v>
      </c>
      <c r="U6" s="7"/>
      <c r="V6" s="7">
        <v>1</v>
      </c>
      <c r="W6" s="7"/>
      <c r="X6" s="3">
        <f t="shared" si="1"/>
        <v>2</v>
      </c>
    </row>
    <row r="7" spans="1:37" x14ac:dyDescent="0.2">
      <c r="A7" s="7" t="s">
        <v>146</v>
      </c>
      <c r="B7" s="11"/>
      <c r="C7" s="7"/>
      <c r="D7" s="7"/>
      <c r="E7" s="7"/>
      <c r="F7" s="7">
        <v>3</v>
      </c>
      <c r="G7" s="7">
        <v>3</v>
      </c>
      <c r="H7" s="7">
        <v>1</v>
      </c>
      <c r="I7" s="7"/>
      <c r="J7" s="7">
        <v>1</v>
      </c>
      <c r="K7" s="7"/>
      <c r="L7" s="3">
        <f t="shared" si="0"/>
        <v>0</v>
      </c>
      <c r="M7" s="11"/>
      <c r="N7" s="11"/>
      <c r="O7" s="7"/>
      <c r="P7" s="7"/>
      <c r="Q7" s="7"/>
      <c r="R7" s="7"/>
      <c r="S7" s="7"/>
      <c r="T7" s="7"/>
      <c r="U7" s="7"/>
      <c r="V7" s="7"/>
      <c r="W7" s="7"/>
      <c r="X7" s="3">
        <f t="shared" si="1"/>
        <v>0</v>
      </c>
    </row>
    <row r="8" spans="1:37" x14ac:dyDescent="0.2">
      <c r="A8" s="7" t="s">
        <v>147</v>
      </c>
      <c r="B8" s="11"/>
      <c r="C8" s="7"/>
      <c r="D8" s="7"/>
      <c r="E8" s="7"/>
      <c r="F8" s="7">
        <v>1</v>
      </c>
      <c r="G8" s="7">
        <v>4</v>
      </c>
      <c r="H8" s="7"/>
      <c r="I8" s="7"/>
      <c r="J8" s="7">
        <v>1</v>
      </c>
      <c r="K8" s="7"/>
      <c r="L8" s="3">
        <f t="shared" si="0"/>
        <v>0</v>
      </c>
      <c r="M8" s="11"/>
      <c r="N8" s="11"/>
      <c r="O8" s="7"/>
      <c r="P8" s="7"/>
      <c r="Q8" s="7"/>
      <c r="R8" s="7"/>
      <c r="S8" s="7">
        <v>3</v>
      </c>
      <c r="T8" s="7"/>
      <c r="U8" s="7"/>
      <c r="V8" s="7"/>
      <c r="W8" s="7"/>
      <c r="X8" s="3">
        <f t="shared" si="1"/>
        <v>0</v>
      </c>
    </row>
    <row r="9" spans="1:37" x14ac:dyDescent="0.2">
      <c r="A9" s="7" t="s">
        <v>148</v>
      </c>
      <c r="B9" s="11">
        <v>6</v>
      </c>
      <c r="C9" s="7">
        <v>4</v>
      </c>
      <c r="D9" s="7">
        <v>9</v>
      </c>
      <c r="E9" s="7">
        <v>6</v>
      </c>
      <c r="F9" s="7">
        <v>1</v>
      </c>
      <c r="G9" s="7">
        <v>6</v>
      </c>
      <c r="H9" s="7">
        <v>1</v>
      </c>
      <c r="I9" s="7"/>
      <c r="J9" s="7">
        <v>1</v>
      </c>
      <c r="K9" s="7"/>
      <c r="L9" s="3">
        <f t="shared" si="0"/>
        <v>30</v>
      </c>
      <c r="M9" s="11"/>
      <c r="N9" s="11">
        <v>2</v>
      </c>
      <c r="O9" s="7">
        <v>1</v>
      </c>
      <c r="P9" s="7">
        <v>3</v>
      </c>
      <c r="Q9" s="7">
        <v>1</v>
      </c>
      <c r="R9" s="7"/>
      <c r="S9" s="7">
        <v>8</v>
      </c>
      <c r="T9" s="7"/>
      <c r="U9" s="7"/>
      <c r="V9" s="7">
        <v>2</v>
      </c>
      <c r="W9" s="7"/>
      <c r="X9" s="3">
        <f t="shared" si="1"/>
        <v>8</v>
      </c>
    </row>
    <row r="10" spans="1:37" x14ac:dyDescent="0.2">
      <c r="A10" s="7" t="s">
        <v>100</v>
      </c>
      <c r="B10" s="11">
        <v>1</v>
      </c>
      <c r="C10" s="7">
        <v>2</v>
      </c>
      <c r="D10" s="7">
        <v>2</v>
      </c>
      <c r="E10" s="7">
        <v>2</v>
      </c>
      <c r="F10" s="7">
        <v>1</v>
      </c>
      <c r="G10" s="7">
        <v>6</v>
      </c>
      <c r="H10" s="7"/>
      <c r="I10" s="7"/>
      <c r="J10" s="7">
        <v>3</v>
      </c>
      <c r="K10" s="7"/>
      <c r="L10" s="3">
        <f t="shared" si="0"/>
        <v>10</v>
      </c>
      <c r="M10" s="11"/>
      <c r="N10" s="11">
        <v>4</v>
      </c>
      <c r="O10" s="7">
        <v>2</v>
      </c>
      <c r="P10" s="7">
        <v>4</v>
      </c>
      <c r="Q10" s="7">
        <v>3</v>
      </c>
      <c r="R10" s="7">
        <v>3</v>
      </c>
      <c r="S10" s="7">
        <v>8</v>
      </c>
      <c r="T10" s="7">
        <v>1</v>
      </c>
      <c r="U10" s="7"/>
      <c r="V10" s="7">
        <v>1</v>
      </c>
      <c r="W10" s="7"/>
      <c r="X10" s="3">
        <f t="shared" si="1"/>
        <v>17</v>
      </c>
    </row>
    <row r="11" spans="1:37" x14ac:dyDescent="0.2">
      <c r="A11" s="7" t="s">
        <v>108</v>
      </c>
      <c r="B11" s="11">
        <v>1</v>
      </c>
      <c r="C11" s="7"/>
      <c r="D11" s="7">
        <v>4</v>
      </c>
      <c r="E11" s="7">
        <v>4</v>
      </c>
      <c r="F11" s="7">
        <v>4</v>
      </c>
      <c r="G11" s="7">
        <v>6</v>
      </c>
      <c r="H11" s="7">
        <v>1</v>
      </c>
      <c r="I11" s="7"/>
      <c r="J11" s="7">
        <v>1</v>
      </c>
      <c r="K11" s="7"/>
      <c r="L11" s="3">
        <f>(B11*2)+(C11*3)+E11</f>
        <v>6</v>
      </c>
      <c r="M11" s="11"/>
      <c r="N11" s="11">
        <v>2</v>
      </c>
      <c r="O11" s="7">
        <v>1</v>
      </c>
      <c r="P11" s="7"/>
      <c r="Q11" s="7"/>
      <c r="R11" s="7">
        <v>3</v>
      </c>
      <c r="S11" s="7"/>
      <c r="T11" s="7">
        <v>1</v>
      </c>
      <c r="U11" s="7"/>
      <c r="V11" s="7"/>
      <c r="W11" s="7"/>
      <c r="X11" s="3">
        <f>(N11*2)+(O11*3)+Q11</f>
        <v>7</v>
      </c>
    </row>
    <row r="12" spans="1:37" x14ac:dyDescent="0.2">
      <c r="A12" s="7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3">
        <f>(B12*2)+(C12*3)+E12</f>
        <v>0</v>
      </c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/>
      <c r="X12" s="4">
        <f>(N12*2)+(O12*3)+Q12</f>
        <v>0</v>
      </c>
    </row>
    <row r="13" spans="1:37" ht="13.5" thickBot="1" x14ac:dyDescent="0.25">
      <c r="A13" s="7" t="s">
        <v>19</v>
      </c>
      <c r="B13" s="12">
        <f t="shared" ref="B13:L13" si="2">SUM(B3:B12)</f>
        <v>12</v>
      </c>
      <c r="C13" s="13">
        <f t="shared" si="2"/>
        <v>7</v>
      </c>
      <c r="D13" s="13">
        <f t="shared" si="2"/>
        <v>20</v>
      </c>
      <c r="E13" s="13">
        <f t="shared" si="2"/>
        <v>15</v>
      </c>
      <c r="F13" s="13">
        <f t="shared" si="2"/>
        <v>14</v>
      </c>
      <c r="G13" s="13">
        <f t="shared" si="2"/>
        <v>44</v>
      </c>
      <c r="H13" s="13">
        <f t="shared" si="2"/>
        <v>3</v>
      </c>
      <c r="I13" s="13">
        <f t="shared" si="2"/>
        <v>0</v>
      </c>
      <c r="J13" s="13">
        <f t="shared" si="2"/>
        <v>12</v>
      </c>
      <c r="K13" s="13">
        <f t="shared" si="2"/>
        <v>1</v>
      </c>
      <c r="L13" s="43">
        <f t="shared" si="2"/>
        <v>60</v>
      </c>
      <c r="M13" s="7"/>
      <c r="N13" s="12">
        <f t="shared" ref="N13:X13" si="3">SUM(N3:N12)</f>
        <v>14</v>
      </c>
      <c r="O13" s="13">
        <f t="shared" si="3"/>
        <v>4</v>
      </c>
      <c r="P13" s="13">
        <f t="shared" si="3"/>
        <v>9</v>
      </c>
      <c r="Q13" s="13">
        <f t="shared" si="3"/>
        <v>5</v>
      </c>
      <c r="R13" s="13">
        <f t="shared" si="3"/>
        <v>7</v>
      </c>
      <c r="S13" s="13">
        <f t="shared" si="3"/>
        <v>36</v>
      </c>
      <c r="T13" s="13">
        <f t="shared" si="3"/>
        <v>4</v>
      </c>
      <c r="U13" s="13">
        <f t="shared" si="3"/>
        <v>0</v>
      </c>
      <c r="V13" s="13">
        <f t="shared" si="3"/>
        <v>11</v>
      </c>
      <c r="W13" s="13">
        <f t="shared" si="3"/>
        <v>1</v>
      </c>
      <c r="X13" s="44">
        <f t="shared" si="3"/>
        <v>45</v>
      </c>
    </row>
    <row r="14" spans="1:37" x14ac:dyDescent="0.2">
      <c r="A14" s="7"/>
      <c r="B14" s="7"/>
      <c r="C14" s="7"/>
      <c r="D14" s="7"/>
      <c r="E14" s="14">
        <f>+E13/D13</f>
        <v>0.75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0.55555555555555558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 t="shared" ref="A17:A24" si="4">A3</f>
        <v>Matt Allen</v>
      </c>
      <c r="B17" s="11"/>
      <c r="C17" s="7"/>
      <c r="D17" s="7"/>
      <c r="E17" s="7"/>
      <c r="F17" s="42"/>
      <c r="G17" s="7"/>
      <c r="H17" s="7"/>
      <c r="I17" s="7"/>
      <c r="J17" s="7"/>
      <c r="K17" s="7">
        <v>1</v>
      </c>
      <c r="L17" s="38">
        <f t="shared" ref="L17:L24" si="5">(B17*2)+(C17*3)+E17</f>
        <v>0</v>
      </c>
      <c r="M17" s="7"/>
      <c r="N17" s="11"/>
      <c r="O17" s="7"/>
      <c r="P17" s="7"/>
      <c r="Q17" s="7"/>
      <c r="R17" s="7"/>
      <c r="S17" s="7"/>
      <c r="T17" s="7"/>
      <c r="U17" s="7"/>
      <c r="V17" s="7"/>
      <c r="W17" s="7"/>
      <c r="X17" s="38">
        <f t="shared" ref="X17:X24" si="6">(N17*2)+(O17*3)+Q17</f>
        <v>0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 t="shared" si="4"/>
        <v>Mike Brosseau</v>
      </c>
      <c r="B18" s="11">
        <v>4</v>
      </c>
      <c r="C18" s="7">
        <v>1</v>
      </c>
      <c r="D18" s="7"/>
      <c r="E18" s="7"/>
      <c r="F18" s="7"/>
      <c r="G18" s="7">
        <v>11</v>
      </c>
      <c r="H18" s="7"/>
      <c r="I18" s="7">
        <v>2</v>
      </c>
      <c r="J18" s="7">
        <v>2</v>
      </c>
      <c r="K18" s="7"/>
      <c r="L18" s="3">
        <f t="shared" si="5"/>
        <v>11</v>
      </c>
      <c r="M18" s="7"/>
      <c r="N18" s="11">
        <v>2</v>
      </c>
      <c r="O18" s="7"/>
      <c r="P18" s="7">
        <v>2</v>
      </c>
      <c r="Q18" s="7">
        <v>1</v>
      </c>
      <c r="R18" s="7"/>
      <c r="S18" s="7">
        <v>11</v>
      </c>
      <c r="T18" s="7">
        <v>4</v>
      </c>
      <c r="U18" s="7">
        <v>1</v>
      </c>
      <c r="V18" s="7">
        <v>4</v>
      </c>
      <c r="W18" s="7"/>
      <c r="X18" s="3">
        <f t="shared" si="6"/>
        <v>5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si="4"/>
        <v>Andrew Burke</v>
      </c>
      <c r="B19" s="11"/>
      <c r="C19" s="7"/>
      <c r="D19" s="7"/>
      <c r="E19" s="7"/>
      <c r="F19" s="7"/>
      <c r="G19" s="7"/>
      <c r="H19" s="7"/>
      <c r="I19" s="7"/>
      <c r="J19" s="7"/>
      <c r="K19" s="7">
        <v>1</v>
      </c>
      <c r="L19" s="3">
        <f t="shared" si="5"/>
        <v>0</v>
      </c>
      <c r="M19" s="7"/>
      <c r="N19" s="11"/>
      <c r="O19" s="7"/>
      <c r="P19" s="7"/>
      <c r="Q19" s="7"/>
      <c r="R19" s="7"/>
      <c r="S19" s="7"/>
      <c r="T19" s="7"/>
      <c r="U19" s="7"/>
      <c r="V19" s="7"/>
      <c r="W19" s="7">
        <v>1</v>
      </c>
      <c r="X19" s="3">
        <f t="shared" si="6"/>
        <v>0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4"/>
        <v>Jerry Fang</v>
      </c>
      <c r="B20" s="11"/>
      <c r="C20" s="7"/>
      <c r="D20" s="7"/>
      <c r="E20" s="7"/>
      <c r="F20" s="7"/>
      <c r="G20" s="7"/>
      <c r="H20" s="7">
        <v>1</v>
      </c>
      <c r="I20" s="7"/>
      <c r="J20" s="7"/>
      <c r="K20" s="7"/>
      <c r="L20" s="3">
        <f t="shared" si="5"/>
        <v>0</v>
      </c>
      <c r="M20" s="7"/>
      <c r="N20" s="11"/>
      <c r="O20" s="7"/>
      <c r="P20" s="7"/>
      <c r="Q20" s="7"/>
      <c r="R20" s="7"/>
      <c r="S20" s="7"/>
      <c r="T20" s="7"/>
      <c r="U20" s="7"/>
      <c r="V20" s="7"/>
      <c r="W20" s="7"/>
      <c r="X20" s="3">
        <f t="shared" si="6"/>
        <v>0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4"/>
        <v>Peter Farlow</v>
      </c>
      <c r="B21" s="11"/>
      <c r="C21" s="7"/>
      <c r="D21" s="7"/>
      <c r="E21" s="7"/>
      <c r="F21" s="7"/>
      <c r="G21" s="7">
        <v>1</v>
      </c>
      <c r="H21" s="7"/>
      <c r="I21" s="7"/>
      <c r="J21" s="7"/>
      <c r="K21" s="7"/>
      <c r="L21" s="3">
        <f t="shared" si="5"/>
        <v>0</v>
      </c>
      <c r="M21" s="7"/>
      <c r="N21" s="11"/>
      <c r="O21" s="7"/>
      <c r="P21" s="7"/>
      <c r="Q21" s="7"/>
      <c r="R21" s="7"/>
      <c r="S21" s="7">
        <v>2</v>
      </c>
      <c r="T21" s="7"/>
      <c r="U21" s="7"/>
      <c r="V21" s="7">
        <v>1</v>
      </c>
      <c r="W21" s="7"/>
      <c r="X21" s="3">
        <f t="shared" si="6"/>
        <v>0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4"/>
        <v>Daniel Lander</v>
      </c>
      <c r="B22" s="11"/>
      <c r="C22" s="7">
        <v>1</v>
      </c>
      <c r="D22" s="7">
        <v>2</v>
      </c>
      <c r="E22" s="7">
        <v>1</v>
      </c>
      <c r="F22" s="7">
        <v>1</v>
      </c>
      <c r="G22" s="7">
        <v>6</v>
      </c>
      <c r="H22" s="7"/>
      <c r="I22" s="7">
        <v>1</v>
      </c>
      <c r="J22" s="7">
        <v>1</v>
      </c>
      <c r="K22" s="7"/>
      <c r="L22" s="3">
        <f t="shared" si="5"/>
        <v>4</v>
      </c>
      <c r="M22" s="7"/>
      <c r="N22" s="11"/>
      <c r="O22" s="7">
        <v>1</v>
      </c>
      <c r="P22" s="7"/>
      <c r="Q22" s="7"/>
      <c r="R22" s="7"/>
      <c r="S22" s="7">
        <v>4</v>
      </c>
      <c r="T22" s="7"/>
      <c r="U22" s="7"/>
      <c r="V22" s="7">
        <v>4</v>
      </c>
      <c r="W22" s="7"/>
      <c r="X22" s="3">
        <f t="shared" si="6"/>
        <v>3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4"/>
        <v>Tom Meeus</v>
      </c>
      <c r="B23" s="11">
        <v>10</v>
      </c>
      <c r="C23" s="7"/>
      <c r="D23" s="7">
        <v>8</v>
      </c>
      <c r="E23" s="7">
        <v>4</v>
      </c>
      <c r="F23" s="7">
        <v>1</v>
      </c>
      <c r="G23" s="7">
        <v>23</v>
      </c>
      <c r="H23" s="7">
        <v>2</v>
      </c>
      <c r="I23" s="7"/>
      <c r="J23" s="7">
        <v>1</v>
      </c>
      <c r="K23" s="7"/>
      <c r="L23" s="3">
        <f t="shared" si="5"/>
        <v>24</v>
      </c>
      <c r="M23" s="7"/>
      <c r="N23" s="11">
        <v>4</v>
      </c>
      <c r="O23" s="7">
        <v>1</v>
      </c>
      <c r="P23" s="7">
        <v>8</v>
      </c>
      <c r="Q23" s="7">
        <v>7</v>
      </c>
      <c r="R23" s="7">
        <v>1</v>
      </c>
      <c r="S23" s="7">
        <v>10</v>
      </c>
      <c r="T23" s="7"/>
      <c r="U23" s="7">
        <v>1</v>
      </c>
      <c r="V23" s="7">
        <v>3</v>
      </c>
      <c r="W23" s="7"/>
      <c r="X23" s="3">
        <f t="shared" si="6"/>
        <v>18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4"/>
        <v>Max Milder</v>
      </c>
      <c r="B24" s="11"/>
      <c r="C24" s="7"/>
      <c r="D24" s="7"/>
      <c r="E24" s="7"/>
      <c r="F24" s="7"/>
      <c r="G24" s="7"/>
      <c r="H24" s="7"/>
      <c r="I24" s="7"/>
      <c r="J24" s="7"/>
      <c r="K24" s="7">
        <v>1</v>
      </c>
      <c r="L24" s="3">
        <f t="shared" si="5"/>
        <v>0</v>
      </c>
      <c r="M24" s="7"/>
      <c r="N24" s="11">
        <v>2</v>
      </c>
      <c r="O24" s="7">
        <v>1</v>
      </c>
      <c r="P24" s="7">
        <v>2</v>
      </c>
      <c r="Q24" s="7">
        <v>1</v>
      </c>
      <c r="R24" s="7">
        <v>2</v>
      </c>
      <c r="S24" s="7">
        <v>10</v>
      </c>
      <c r="T24" s="7">
        <v>2</v>
      </c>
      <c r="U24" s="7">
        <v>2</v>
      </c>
      <c r="V24" s="7">
        <v>4</v>
      </c>
      <c r="W24" s="7"/>
      <c r="X24" s="3">
        <f t="shared" si="6"/>
        <v>8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Jun Wang</v>
      </c>
      <c r="B25" s="11">
        <v>5</v>
      </c>
      <c r="C25" s="7">
        <v>1</v>
      </c>
      <c r="D25" s="7"/>
      <c r="E25" s="7"/>
      <c r="F25" s="7">
        <v>2</v>
      </c>
      <c r="G25" s="7">
        <v>4</v>
      </c>
      <c r="H25" s="7">
        <v>4</v>
      </c>
      <c r="I25" s="7"/>
      <c r="J25" s="7">
        <v>1</v>
      </c>
      <c r="K25" s="7"/>
      <c r="L25" s="3">
        <f>(B25*2)+(C25*3)+E25</f>
        <v>13</v>
      </c>
      <c r="M25" s="7"/>
      <c r="N25" s="11">
        <v>3</v>
      </c>
      <c r="O25" s="7">
        <v>1</v>
      </c>
      <c r="P25" s="7">
        <v>2</v>
      </c>
      <c r="Q25" s="7"/>
      <c r="R25" s="7">
        <v>4</v>
      </c>
      <c r="S25" s="7">
        <v>1</v>
      </c>
      <c r="T25" s="7"/>
      <c r="U25" s="7"/>
      <c r="V25" s="7">
        <v>1</v>
      </c>
      <c r="W25" s="7"/>
      <c r="X25" s="3">
        <f>(N25*2)+(O25*3)+Q25</f>
        <v>9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/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4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4">
        <f>(N26*2)+(O26*3)+Q26</f>
        <v>0</v>
      </c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L27" si="7">SUM(B17:B26)</f>
        <v>19</v>
      </c>
      <c r="C27" s="13">
        <f t="shared" si="7"/>
        <v>3</v>
      </c>
      <c r="D27" s="13">
        <f t="shared" si="7"/>
        <v>10</v>
      </c>
      <c r="E27" s="13">
        <f t="shared" si="7"/>
        <v>5</v>
      </c>
      <c r="F27" s="13">
        <f t="shared" si="7"/>
        <v>4</v>
      </c>
      <c r="G27" s="13">
        <f t="shared" si="7"/>
        <v>45</v>
      </c>
      <c r="H27" s="13">
        <f t="shared" si="7"/>
        <v>7</v>
      </c>
      <c r="I27" s="13">
        <f t="shared" si="7"/>
        <v>3</v>
      </c>
      <c r="J27" s="13">
        <f t="shared" si="7"/>
        <v>5</v>
      </c>
      <c r="K27" s="13">
        <f t="shared" si="7"/>
        <v>3</v>
      </c>
      <c r="L27" s="44">
        <f t="shared" si="7"/>
        <v>52</v>
      </c>
      <c r="M27" s="7"/>
      <c r="N27" s="12">
        <f t="shared" ref="N27:X27" si="8">SUM(N17:N26)</f>
        <v>11</v>
      </c>
      <c r="O27" s="13">
        <f t="shared" si="8"/>
        <v>4</v>
      </c>
      <c r="P27" s="13">
        <f t="shared" si="8"/>
        <v>14</v>
      </c>
      <c r="Q27" s="13">
        <f t="shared" si="8"/>
        <v>9</v>
      </c>
      <c r="R27" s="13">
        <f t="shared" si="8"/>
        <v>7</v>
      </c>
      <c r="S27" s="13">
        <f t="shared" si="8"/>
        <v>38</v>
      </c>
      <c r="T27" s="13">
        <f t="shared" si="8"/>
        <v>6</v>
      </c>
      <c r="U27" s="13">
        <f t="shared" si="8"/>
        <v>4</v>
      </c>
      <c r="V27" s="13">
        <f t="shared" si="8"/>
        <v>17</v>
      </c>
      <c r="W27" s="13">
        <f t="shared" si="8"/>
        <v>1</v>
      </c>
      <c r="X27" s="44">
        <f t="shared" si="8"/>
        <v>43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>
        <f>+E27/D27</f>
        <v>0.5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0.6428571428571429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86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 t="shared" ref="A31:A38" si="9">+A3</f>
        <v>Matt Allen</v>
      </c>
      <c r="B31" s="11">
        <v>4</v>
      </c>
      <c r="C31" s="7"/>
      <c r="D31" s="7"/>
      <c r="E31" s="7"/>
      <c r="F31" s="7">
        <v>1</v>
      </c>
      <c r="G31" s="7">
        <v>8</v>
      </c>
      <c r="H31" s="7">
        <v>4</v>
      </c>
      <c r="I31" s="7"/>
      <c r="J31" s="7">
        <v>3</v>
      </c>
      <c r="K31" s="7"/>
      <c r="L31" s="38">
        <f t="shared" ref="L31:L38" si="10">(B31*2)+(C31*3)+E31</f>
        <v>8</v>
      </c>
      <c r="M31" s="7"/>
      <c r="N31" s="11">
        <v>1</v>
      </c>
      <c r="O31" s="7"/>
      <c r="P31" s="7"/>
      <c r="Q31" s="7"/>
      <c r="R31" s="7"/>
      <c r="S31" s="7">
        <v>5</v>
      </c>
      <c r="T31" s="7">
        <v>2</v>
      </c>
      <c r="U31" s="7"/>
      <c r="V31" s="7">
        <v>1</v>
      </c>
      <c r="W31" s="7"/>
      <c r="X31" s="38">
        <f t="shared" ref="X31:X38" si="11">(N31*2)+(O31*3)+Q31</f>
        <v>2</v>
      </c>
    </row>
    <row r="32" spans="1:37" x14ac:dyDescent="0.2">
      <c r="A32" s="7" t="str">
        <f t="shared" si="9"/>
        <v>Mike Brosseau</v>
      </c>
      <c r="B32" s="11">
        <v>3</v>
      </c>
      <c r="C32" s="7"/>
      <c r="D32" s="7">
        <v>2</v>
      </c>
      <c r="E32" s="7">
        <v>1</v>
      </c>
      <c r="F32" s="7">
        <v>2</v>
      </c>
      <c r="G32" s="7">
        <v>8</v>
      </c>
      <c r="H32" s="7">
        <v>1</v>
      </c>
      <c r="I32" s="7"/>
      <c r="J32" s="7">
        <v>2</v>
      </c>
      <c r="K32" s="7"/>
      <c r="L32" s="3">
        <f t="shared" si="10"/>
        <v>7</v>
      </c>
      <c r="M32" s="7"/>
      <c r="N32" s="11">
        <v>2</v>
      </c>
      <c r="O32" s="7">
        <v>1</v>
      </c>
      <c r="P32" s="7">
        <v>2</v>
      </c>
      <c r="Q32" s="7">
        <v>1</v>
      </c>
      <c r="R32" s="7"/>
      <c r="S32" s="7">
        <v>10</v>
      </c>
      <c r="T32" s="7">
        <v>1</v>
      </c>
      <c r="U32" s="7">
        <v>2</v>
      </c>
      <c r="V32" s="7">
        <v>3</v>
      </c>
      <c r="W32" s="7"/>
      <c r="X32" s="3">
        <f t="shared" si="11"/>
        <v>8</v>
      </c>
    </row>
    <row r="33" spans="1:24" x14ac:dyDescent="0.2">
      <c r="A33" s="7" t="str">
        <f t="shared" si="9"/>
        <v>Andrew Burke</v>
      </c>
      <c r="B33" s="11"/>
      <c r="C33" s="7">
        <v>1</v>
      </c>
      <c r="D33" s="7"/>
      <c r="E33" s="7"/>
      <c r="F33" s="7">
        <v>3</v>
      </c>
      <c r="G33" s="7">
        <v>1</v>
      </c>
      <c r="H33" s="7">
        <v>1</v>
      </c>
      <c r="I33" s="7"/>
      <c r="J33" s="7"/>
      <c r="K33" s="7"/>
      <c r="L33" s="3">
        <f t="shared" si="10"/>
        <v>3</v>
      </c>
      <c r="M33" s="7"/>
      <c r="N33" s="11">
        <v>1</v>
      </c>
      <c r="O33" s="7"/>
      <c r="P33" s="7"/>
      <c r="Q33" s="7"/>
      <c r="R33" s="7">
        <v>1</v>
      </c>
      <c r="S33" s="7">
        <v>1</v>
      </c>
      <c r="T33" s="7">
        <v>2</v>
      </c>
      <c r="U33" s="7"/>
      <c r="V33" s="7">
        <v>1</v>
      </c>
      <c r="W33" s="7"/>
      <c r="X33" s="3">
        <f t="shared" si="11"/>
        <v>2</v>
      </c>
    </row>
    <row r="34" spans="1:24" x14ac:dyDescent="0.2">
      <c r="A34" s="7" t="str">
        <f t="shared" si="9"/>
        <v>Jerry Fang</v>
      </c>
      <c r="B34" s="11">
        <v>1</v>
      </c>
      <c r="C34" s="7">
        <v>1</v>
      </c>
      <c r="D34" s="7">
        <v>2</v>
      </c>
      <c r="E34" s="7">
        <v>1</v>
      </c>
      <c r="F34" s="7">
        <v>2</v>
      </c>
      <c r="G34" s="7"/>
      <c r="H34" s="7">
        <v>1</v>
      </c>
      <c r="I34" s="7"/>
      <c r="J34" s="7"/>
      <c r="K34" s="7"/>
      <c r="L34" s="3">
        <f t="shared" si="10"/>
        <v>6</v>
      </c>
      <c r="M34" s="7"/>
      <c r="N34" s="11"/>
      <c r="O34" s="7"/>
      <c r="P34" s="7"/>
      <c r="Q34" s="7"/>
      <c r="R34" s="7">
        <v>1</v>
      </c>
      <c r="S34" s="7">
        <v>2</v>
      </c>
      <c r="T34" s="7"/>
      <c r="U34" s="7"/>
      <c r="V34" s="7">
        <v>2</v>
      </c>
      <c r="W34" s="7"/>
      <c r="X34" s="3">
        <f t="shared" si="11"/>
        <v>0</v>
      </c>
    </row>
    <row r="35" spans="1:24" x14ac:dyDescent="0.2">
      <c r="A35" s="7" t="str">
        <f t="shared" si="9"/>
        <v>Peter Farlow</v>
      </c>
      <c r="B35" s="11">
        <v>1</v>
      </c>
      <c r="C35" s="7"/>
      <c r="D35" s="7"/>
      <c r="E35" s="7"/>
      <c r="F35" s="7"/>
      <c r="G35" s="7"/>
      <c r="H35" s="7">
        <v>2</v>
      </c>
      <c r="I35" s="7"/>
      <c r="J35" s="7"/>
      <c r="K35" s="7"/>
      <c r="L35" s="3">
        <f t="shared" si="10"/>
        <v>2</v>
      </c>
      <c r="M35" s="7"/>
      <c r="N35" s="11"/>
      <c r="O35" s="7"/>
      <c r="P35" s="7"/>
      <c r="Q35" s="7"/>
      <c r="R35" s="7"/>
      <c r="S35" s="7">
        <v>3</v>
      </c>
      <c r="T35" s="7"/>
      <c r="U35" s="7"/>
      <c r="V35" s="7">
        <v>1</v>
      </c>
      <c r="W35" s="7"/>
      <c r="X35" s="3">
        <f t="shared" si="11"/>
        <v>0</v>
      </c>
    </row>
    <row r="36" spans="1:24" x14ac:dyDescent="0.2">
      <c r="A36" s="7" t="str">
        <f t="shared" si="9"/>
        <v>Daniel Lander</v>
      </c>
      <c r="B36" s="11">
        <v>2</v>
      </c>
      <c r="C36" s="7"/>
      <c r="D36" s="7"/>
      <c r="E36" s="7"/>
      <c r="F36" s="7">
        <v>2</v>
      </c>
      <c r="G36" s="7">
        <v>1</v>
      </c>
      <c r="H36" s="7">
        <v>1</v>
      </c>
      <c r="I36" s="7">
        <v>2</v>
      </c>
      <c r="J36" s="7"/>
      <c r="K36" s="7"/>
      <c r="L36" s="3">
        <f t="shared" si="10"/>
        <v>4</v>
      </c>
      <c r="M36" s="7"/>
      <c r="N36" s="11">
        <v>1</v>
      </c>
      <c r="O36" s="7"/>
      <c r="P36" s="7"/>
      <c r="Q36" s="7"/>
      <c r="R36" s="7"/>
      <c r="S36" s="7">
        <v>1</v>
      </c>
      <c r="T36" s="7"/>
      <c r="U36" s="7"/>
      <c r="V36" s="7"/>
      <c r="W36" s="7"/>
      <c r="X36" s="3">
        <f t="shared" si="11"/>
        <v>2</v>
      </c>
    </row>
    <row r="37" spans="1:24" x14ac:dyDescent="0.2">
      <c r="A37" s="7" t="str">
        <f t="shared" si="9"/>
        <v>Tom Meeus</v>
      </c>
      <c r="B37" s="11">
        <v>8</v>
      </c>
      <c r="C37" s="7">
        <v>1</v>
      </c>
      <c r="D37" s="7">
        <v>1</v>
      </c>
      <c r="E37" s="7">
        <v>1</v>
      </c>
      <c r="F37" s="7">
        <v>2</v>
      </c>
      <c r="G37" s="7">
        <v>12</v>
      </c>
      <c r="H37" s="7">
        <v>2</v>
      </c>
      <c r="I37" s="7"/>
      <c r="J37" s="7">
        <v>1</v>
      </c>
      <c r="K37" s="7"/>
      <c r="L37" s="3">
        <f t="shared" si="10"/>
        <v>20</v>
      </c>
      <c r="M37" s="7"/>
      <c r="N37" s="11">
        <v>7</v>
      </c>
      <c r="O37" s="7">
        <v>1</v>
      </c>
      <c r="P37" s="7"/>
      <c r="Q37" s="7"/>
      <c r="R37" s="7"/>
      <c r="S37" s="7">
        <v>10</v>
      </c>
      <c r="T37" s="7">
        <v>1</v>
      </c>
      <c r="U37" s="7"/>
      <c r="V37" s="7"/>
      <c r="W37" s="7"/>
      <c r="X37" s="3">
        <f t="shared" si="11"/>
        <v>17</v>
      </c>
    </row>
    <row r="38" spans="1:24" x14ac:dyDescent="0.2">
      <c r="A38" s="7" t="str">
        <f t="shared" si="9"/>
        <v>Max Milder</v>
      </c>
      <c r="B38" s="11">
        <v>1</v>
      </c>
      <c r="C38" s="7"/>
      <c r="D38" s="7"/>
      <c r="E38" s="7"/>
      <c r="F38" s="7">
        <v>3</v>
      </c>
      <c r="G38" s="7">
        <v>13</v>
      </c>
      <c r="H38" s="7">
        <v>3</v>
      </c>
      <c r="I38" s="7"/>
      <c r="J38" s="7">
        <v>2</v>
      </c>
      <c r="K38" s="7"/>
      <c r="L38" s="3">
        <f t="shared" si="10"/>
        <v>2</v>
      </c>
      <c r="M38" s="7"/>
      <c r="N38" s="11"/>
      <c r="O38" s="7"/>
      <c r="P38" s="7"/>
      <c r="Q38" s="7"/>
      <c r="R38" s="7">
        <v>3</v>
      </c>
      <c r="S38" s="7">
        <v>6</v>
      </c>
      <c r="T38" s="7">
        <v>1</v>
      </c>
      <c r="U38" s="7"/>
      <c r="V38" s="7">
        <v>1</v>
      </c>
      <c r="W38" s="7"/>
      <c r="X38" s="3">
        <f t="shared" si="11"/>
        <v>0</v>
      </c>
    </row>
    <row r="39" spans="1:24" x14ac:dyDescent="0.2">
      <c r="A39" s="7" t="str">
        <f>A11</f>
        <v>Jun Wang</v>
      </c>
      <c r="B39" s="11"/>
      <c r="C39" s="7"/>
      <c r="D39" s="7"/>
      <c r="E39" s="7"/>
      <c r="F39" s="7"/>
      <c r="G39" s="7"/>
      <c r="H39" s="7"/>
      <c r="I39" s="7"/>
      <c r="J39" s="7"/>
      <c r="K39" s="7">
        <v>1</v>
      </c>
      <c r="L39" s="3">
        <f>(B39*2)+(C39*3)+E39</f>
        <v>0</v>
      </c>
      <c r="M39" s="7"/>
      <c r="N39" s="11">
        <v>2</v>
      </c>
      <c r="O39" s="7">
        <v>1</v>
      </c>
      <c r="P39" s="7">
        <v>2</v>
      </c>
      <c r="Q39" s="7">
        <v>2</v>
      </c>
      <c r="R39" s="7">
        <v>2</v>
      </c>
      <c r="S39" s="7">
        <v>2</v>
      </c>
      <c r="T39" s="7">
        <v>3</v>
      </c>
      <c r="U39" s="7"/>
      <c r="V39" s="7"/>
      <c r="W39" s="7"/>
      <c r="X39" s="3">
        <f>(N39*2)+(O39*3)+Q39</f>
        <v>9</v>
      </c>
    </row>
    <row r="40" spans="1:24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3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4">
        <f>(N40*2)+(O40*3)+Q40</f>
        <v>0</v>
      </c>
    </row>
    <row r="41" spans="1:24" ht="13.5" thickBot="1" x14ac:dyDescent="0.25">
      <c r="A41" s="7" t="s">
        <v>19</v>
      </c>
      <c r="B41" s="12">
        <f t="shared" ref="B41:L41" si="12">SUM(B31:B40)</f>
        <v>20</v>
      </c>
      <c r="C41" s="13">
        <f t="shared" si="12"/>
        <v>3</v>
      </c>
      <c r="D41" s="13">
        <f t="shared" si="12"/>
        <v>5</v>
      </c>
      <c r="E41" s="13">
        <f t="shared" si="12"/>
        <v>3</v>
      </c>
      <c r="F41" s="13">
        <f t="shared" si="12"/>
        <v>15</v>
      </c>
      <c r="G41" s="13">
        <f t="shared" si="12"/>
        <v>43</v>
      </c>
      <c r="H41" s="13">
        <f t="shared" si="12"/>
        <v>15</v>
      </c>
      <c r="I41" s="13">
        <f t="shared" si="12"/>
        <v>2</v>
      </c>
      <c r="J41" s="13">
        <f t="shared" si="12"/>
        <v>8</v>
      </c>
      <c r="K41" s="13">
        <f t="shared" si="12"/>
        <v>1</v>
      </c>
      <c r="L41" s="43">
        <f t="shared" si="12"/>
        <v>52</v>
      </c>
      <c r="M41" s="7"/>
      <c r="N41" s="12">
        <f t="shared" ref="N41:X41" si="13">SUM(N31:N40)</f>
        <v>14</v>
      </c>
      <c r="O41" s="13">
        <f t="shared" si="13"/>
        <v>3</v>
      </c>
      <c r="P41" s="13">
        <f t="shared" si="13"/>
        <v>4</v>
      </c>
      <c r="Q41" s="13">
        <f t="shared" si="13"/>
        <v>3</v>
      </c>
      <c r="R41" s="13">
        <f t="shared" si="13"/>
        <v>7</v>
      </c>
      <c r="S41" s="13">
        <f t="shared" si="13"/>
        <v>40</v>
      </c>
      <c r="T41" s="13">
        <f t="shared" si="13"/>
        <v>10</v>
      </c>
      <c r="U41" s="13">
        <f t="shared" si="13"/>
        <v>2</v>
      </c>
      <c r="V41" s="13">
        <f t="shared" si="13"/>
        <v>9</v>
      </c>
      <c r="W41" s="13">
        <f t="shared" si="13"/>
        <v>0</v>
      </c>
      <c r="X41" s="44">
        <f t="shared" si="13"/>
        <v>40</v>
      </c>
    </row>
    <row r="42" spans="1:24" x14ac:dyDescent="0.2">
      <c r="A42" s="7"/>
      <c r="B42" s="7"/>
      <c r="C42" s="7"/>
      <c r="D42" s="7"/>
      <c r="E42" s="14">
        <f>+E41/D41</f>
        <v>0.6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0.75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8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 t="shared" ref="A45:A52" si="14">+A3</f>
        <v>Matt Allen</v>
      </c>
      <c r="B45" s="11">
        <v>3</v>
      </c>
      <c r="C45" s="7"/>
      <c r="D45" s="7"/>
      <c r="E45" s="7"/>
      <c r="F45" s="7">
        <v>2</v>
      </c>
      <c r="G45" s="7">
        <v>7</v>
      </c>
      <c r="H45" s="7">
        <v>1</v>
      </c>
      <c r="I45" s="7"/>
      <c r="J45" s="7">
        <v>4</v>
      </c>
      <c r="K45" s="7"/>
      <c r="L45" s="38">
        <f t="shared" ref="L45:L52" si="15">(B45*2)+(C45*3)+E45</f>
        <v>6</v>
      </c>
      <c r="M45" s="7"/>
      <c r="N45" s="11">
        <v>6</v>
      </c>
      <c r="O45" s="7"/>
      <c r="P45" s="7">
        <v>1</v>
      </c>
      <c r="Q45" s="7"/>
      <c r="R45" s="7"/>
      <c r="S45" s="7">
        <v>17</v>
      </c>
      <c r="T45" s="7">
        <v>2</v>
      </c>
      <c r="U45" s="7">
        <v>1</v>
      </c>
      <c r="V45" s="7">
        <v>4</v>
      </c>
      <c r="W45" s="7"/>
      <c r="X45" s="38">
        <f t="shared" ref="X45:X52" si="16">(N45*2)+(O45*3)+Q45</f>
        <v>12</v>
      </c>
    </row>
    <row r="46" spans="1:24" x14ac:dyDescent="0.2">
      <c r="A46" s="7" t="str">
        <f t="shared" si="14"/>
        <v>Mike Brosseau</v>
      </c>
      <c r="B46" s="11">
        <v>5</v>
      </c>
      <c r="C46" s="7"/>
      <c r="D46" s="7">
        <v>2</v>
      </c>
      <c r="E46" s="7"/>
      <c r="F46" s="7"/>
      <c r="G46" s="7">
        <v>6</v>
      </c>
      <c r="H46" s="7"/>
      <c r="I46" s="7"/>
      <c r="J46" s="7">
        <v>5</v>
      </c>
      <c r="K46" s="7"/>
      <c r="L46" s="3">
        <f t="shared" si="15"/>
        <v>10</v>
      </c>
      <c r="M46" s="7"/>
      <c r="N46" s="11">
        <v>6</v>
      </c>
      <c r="O46" s="7"/>
      <c r="P46" s="7">
        <v>3</v>
      </c>
      <c r="Q46" s="7"/>
      <c r="R46" s="7"/>
      <c r="S46" s="7">
        <v>22</v>
      </c>
      <c r="T46" s="7">
        <v>1</v>
      </c>
      <c r="U46" s="7">
        <v>1</v>
      </c>
      <c r="V46" s="7">
        <v>3</v>
      </c>
      <c r="W46" s="7"/>
      <c r="X46" s="3">
        <f t="shared" si="16"/>
        <v>12</v>
      </c>
    </row>
    <row r="47" spans="1:24" x14ac:dyDescent="0.2">
      <c r="A47" s="7" t="str">
        <f t="shared" si="14"/>
        <v>Andrew Burke</v>
      </c>
      <c r="B47" s="11"/>
      <c r="C47" s="7"/>
      <c r="D47" s="7"/>
      <c r="E47" s="7"/>
      <c r="F47" s="7"/>
      <c r="G47" s="7">
        <v>1</v>
      </c>
      <c r="H47" s="7"/>
      <c r="I47" s="7"/>
      <c r="J47" s="7">
        <v>1</v>
      </c>
      <c r="K47" s="7"/>
      <c r="L47" s="3">
        <f t="shared" si="15"/>
        <v>0</v>
      </c>
      <c r="M47" s="7"/>
      <c r="N47" s="11"/>
      <c r="O47" s="7"/>
      <c r="P47" s="7"/>
      <c r="Q47" s="7"/>
      <c r="R47" s="7"/>
      <c r="S47" s="7"/>
      <c r="T47" s="7"/>
      <c r="U47" s="7"/>
      <c r="V47" s="7"/>
      <c r="W47" s="7">
        <v>1</v>
      </c>
      <c r="X47" s="3">
        <f t="shared" si="16"/>
        <v>0</v>
      </c>
    </row>
    <row r="48" spans="1:24" x14ac:dyDescent="0.2">
      <c r="A48" s="7" t="str">
        <f t="shared" si="14"/>
        <v>Jerry Fang</v>
      </c>
      <c r="B48" s="11"/>
      <c r="C48" s="7"/>
      <c r="D48" s="7"/>
      <c r="E48" s="7"/>
      <c r="F48" s="7">
        <v>1</v>
      </c>
      <c r="G48" s="7">
        <v>1</v>
      </c>
      <c r="H48" s="7"/>
      <c r="I48" s="7"/>
      <c r="J48" s="7">
        <v>2</v>
      </c>
      <c r="K48" s="7"/>
      <c r="L48" s="3">
        <f t="shared" si="15"/>
        <v>0</v>
      </c>
      <c r="M48" s="7"/>
      <c r="N48" s="11">
        <v>2</v>
      </c>
      <c r="O48" s="7">
        <v>3</v>
      </c>
      <c r="P48" s="7">
        <v>2</v>
      </c>
      <c r="Q48" s="7">
        <v>2</v>
      </c>
      <c r="R48" s="7">
        <v>3</v>
      </c>
      <c r="S48" s="7">
        <v>3</v>
      </c>
      <c r="T48" s="7">
        <v>2</v>
      </c>
      <c r="U48" s="7"/>
      <c r="V48" s="7">
        <v>2</v>
      </c>
      <c r="W48" s="7"/>
      <c r="X48" s="3">
        <f t="shared" si="16"/>
        <v>15</v>
      </c>
    </row>
    <row r="49" spans="1:26" x14ac:dyDescent="0.2">
      <c r="A49" s="7" t="str">
        <f t="shared" si="14"/>
        <v>Peter Farlow</v>
      </c>
      <c r="B49" s="11"/>
      <c r="C49" s="7"/>
      <c r="D49" s="7"/>
      <c r="E49" s="7"/>
      <c r="F49" s="7"/>
      <c r="G49" s="7"/>
      <c r="H49" s="7"/>
      <c r="I49" s="7"/>
      <c r="J49" s="7"/>
      <c r="K49" s="7">
        <v>1</v>
      </c>
      <c r="L49" s="3">
        <f t="shared" si="15"/>
        <v>0</v>
      </c>
      <c r="M49" s="7"/>
      <c r="N49" s="11"/>
      <c r="O49" s="7"/>
      <c r="P49" s="7"/>
      <c r="Q49" s="7"/>
      <c r="R49" s="7"/>
      <c r="S49" s="7"/>
      <c r="T49" s="7"/>
      <c r="U49" s="7"/>
      <c r="V49" s="7"/>
      <c r="W49" s="7">
        <v>1</v>
      </c>
      <c r="X49" s="3">
        <f t="shared" si="16"/>
        <v>0</v>
      </c>
    </row>
    <row r="50" spans="1:26" x14ac:dyDescent="0.2">
      <c r="A50" s="7" t="str">
        <f t="shared" si="14"/>
        <v>Daniel Lander</v>
      </c>
      <c r="B50" s="11"/>
      <c r="C50" s="7"/>
      <c r="D50" s="7"/>
      <c r="E50" s="7"/>
      <c r="F50" s="7"/>
      <c r="G50" s="7"/>
      <c r="H50" s="7"/>
      <c r="I50" s="7"/>
      <c r="J50" s="7"/>
      <c r="K50" s="7">
        <v>1</v>
      </c>
      <c r="L50" s="3">
        <f t="shared" si="15"/>
        <v>0</v>
      </c>
      <c r="M50" s="7"/>
      <c r="N50" s="11">
        <v>2</v>
      </c>
      <c r="O50" s="7">
        <v>2</v>
      </c>
      <c r="P50" s="7">
        <v>4</v>
      </c>
      <c r="Q50" s="7">
        <v>2</v>
      </c>
      <c r="R50" s="7"/>
      <c r="S50" s="7">
        <v>4</v>
      </c>
      <c r="T50" s="7"/>
      <c r="U50" s="7"/>
      <c r="V50" s="7">
        <v>3</v>
      </c>
      <c r="W50" s="7"/>
      <c r="X50" s="3">
        <f t="shared" si="16"/>
        <v>12</v>
      </c>
    </row>
    <row r="51" spans="1:26" x14ac:dyDescent="0.2">
      <c r="A51" s="7" t="str">
        <f t="shared" si="14"/>
        <v>Tom Meeus</v>
      </c>
      <c r="B51" s="11">
        <v>3</v>
      </c>
      <c r="C51" s="7">
        <v>2</v>
      </c>
      <c r="D51" s="7">
        <v>4</v>
      </c>
      <c r="E51" s="7">
        <v>3</v>
      </c>
      <c r="F51" s="7">
        <v>3</v>
      </c>
      <c r="G51" s="7">
        <v>6</v>
      </c>
      <c r="H51" s="7"/>
      <c r="I51" s="7"/>
      <c r="J51" s="7">
        <v>4</v>
      </c>
      <c r="K51" s="7"/>
      <c r="L51" s="3">
        <f t="shared" si="15"/>
        <v>15</v>
      </c>
      <c r="M51" s="7"/>
      <c r="N51" s="11"/>
      <c r="O51" s="7"/>
      <c r="P51" s="7"/>
      <c r="Q51" s="7"/>
      <c r="R51" s="7"/>
      <c r="S51" s="7"/>
      <c r="T51" s="7"/>
      <c r="U51" s="7"/>
      <c r="V51" s="7"/>
      <c r="W51" s="7">
        <v>1</v>
      </c>
      <c r="X51" s="3">
        <f t="shared" si="16"/>
        <v>0</v>
      </c>
    </row>
    <row r="52" spans="1:26" x14ac:dyDescent="0.2">
      <c r="A52" s="7" t="str">
        <f t="shared" si="14"/>
        <v>Max Milder</v>
      </c>
      <c r="B52" s="11">
        <v>1</v>
      </c>
      <c r="C52" s="7"/>
      <c r="D52" s="7">
        <v>2</v>
      </c>
      <c r="E52" s="7"/>
      <c r="F52" s="7">
        <v>1</v>
      </c>
      <c r="G52" s="7">
        <v>4</v>
      </c>
      <c r="H52" s="7">
        <v>1</v>
      </c>
      <c r="I52" s="7"/>
      <c r="J52" s="7">
        <v>1</v>
      </c>
      <c r="K52" s="7"/>
      <c r="L52" s="3">
        <f t="shared" si="15"/>
        <v>2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>
        <v>1</v>
      </c>
      <c r="X52" s="3">
        <f t="shared" si="16"/>
        <v>0</v>
      </c>
    </row>
    <row r="53" spans="1:26" x14ac:dyDescent="0.2">
      <c r="A53" s="7" t="str">
        <f>A11</f>
        <v>Jun Wang</v>
      </c>
      <c r="B53" s="11">
        <v>3</v>
      </c>
      <c r="C53" s="7">
        <v>1</v>
      </c>
      <c r="D53" s="7">
        <v>10</v>
      </c>
      <c r="E53" s="7">
        <v>6</v>
      </c>
      <c r="F53" s="7">
        <v>3</v>
      </c>
      <c r="G53" s="7">
        <v>4</v>
      </c>
      <c r="H53" s="7"/>
      <c r="I53" s="7"/>
      <c r="J53" s="7">
        <v>1</v>
      </c>
      <c r="K53" s="7"/>
      <c r="L53" s="3">
        <f>(B53*2)+(C53*3)+E53</f>
        <v>15</v>
      </c>
      <c r="M53" s="7"/>
      <c r="N53" s="11">
        <v>2</v>
      </c>
      <c r="O53" s="7">
        <v>1</v>
      </c>
      <c r="P53" s="7"/>
      <c r="Q53" s="7"/>
      <c r="R53" s="7">
        <v>6</v>
      </c>
      <c r="S53" s="7">
        <v>2</v>
      </c>
      <c r="T53" s="7">
        <v>5</v>
      </c>
      <c r="U53" s="7"/>
      <c r="V53" s="7">
        <v>2</v>
      </c>
      <c r="W53" s="7"/>
      <c r="X53" s="3">
        <f>(N53*2)+(O53*3)+Q53</f>
        <v>7</v>
      </c>
    </row>
    <row r="54" spans="1:26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4">
        <f>(B54*2)+(C54*3)+E54</f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4">
        <f>(N54*2)+(O54*3)+Q54</f>
        <v>0</v>
      </c>
    </row>
    <row r="55" spans="1:26" ht="13.5" thickBot="1" x14ac:dyDescent="0.25">
      <c r="A55" s="7" t="s">
        <v>19</v>
      </c>
      <c r="B55" s="12">
        <f t="shared" ref="B55:L55" si="17">SUM(B45:B54)</f>
        <v>15</v>
      </c>
      <c r="C55" s="13">
        <f t="shared" si="17"/>
        <v>3</v>
      </c>
      <c r="D55" s="13">
        <f t="shared" si="17"/>
        <v>18</v>
      </c>
      <c r="E55" s="13">
        <f t="shared" si="17"/>
        <v>9</v>
      </c>
      <c r="F55" s="13">
        <f t="shared" si="17"/>
        <v>10</v>
      </c>
      <c r="G55" s="13">
        <f t="shared" si="17"/>
        <v>29</v>
      </c>
      <c r="H55" s="13">
        <f t="shared" si="17"/>
        <v>2</v>
      </c>
      <c r="I55" s="13">
        <f t="shared" si="17"/>
        <v>0</v>
      </c>
      <c r="J55" s="13">
        <f t="shared" si="17"/>
        <v>18</v>
      </c>
      <c r="K55" s="13">
        <f t="shared" si="17"/>
        <v>2</v>
      </c>
      <c r="L55" s="44">
        <f t="shared" si="17"/>
        <v>48</v>
      </c>
      <c r="M55" s="7"/>
      <c r="N55" s="12">
        <f t="shared" ref="N55:X55" si="18">SUM(N45:N54)</f>
        <v>18</v>
      </c>
      <c r="O55" s="13">
        <f t="shared" si="18"/>
        <v>6</v>
      </c>
      <c r="P55" s="13">
        <f t="shared" si="18"/>
        <v>10</v>
      </c>
      <c r="Q55" s="13">
        <f t="shared" si="18"/>
        <v>4</v>
      </c>
      <c r="R55" s="13">
        <f t="shared" si="18"/>
        <v>9</v>
      </c>
      <c r="S55" s="13">
        <f t="shared" si="18"/>
        <v>48</v>
      </c>
      <c r="T55" s="13">
        <f t="shared" si="18"/>
        <v>10</v>
      </c>
      <c r="U55" s="13">
        <f t="shared" si="18"/>
        <v>2</v>
      </c>
      <c r="V55" s="13">
        <f t="shared" si="18"/>
        <v>14</v>
      </c>
      <c r="W55" s="13">
        <f t="shared" si="18"/>
        <v>4</v>
      </c>
      <c r="X55" s="44">
        <f t="shared" si="18"/>
        <v>58</v>
      </c>
    </row>
    <row r="56" spans="1:26" x14ac:dyDescent="0.2">
      <c r="A56" s="7"/>
      <c r="B56" s="7"/>
      <c r="C56" s="7"/>
      <c r="D56" s="7"/>
      <c r="E56" s="14">
        <f>+E55/D55</f>
        <v>0.5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0.4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78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 t="shared" ref="A59:A66" si="19">+A3</f>
        <v>Matt Allen</v>
      </c>
      <c r="B59" s="11"/>
      <c r="C59" s="7"/>
      <c r="D59" s="7"/>
      <c r="E59" s="7"/>
      <c r="F59" s="7"/>
      <c r="G59" s="7"/>
      <c r="H59" s="7"/>
      <c r="I59" s="7"/>
      <c r="J59" s="7"/>
      <c r="K59" s="7">
        <v>1</v>
      </c>
      <c r="L59" s="38">
        <f t="shared" ref="L59:L66" si="20">(B59*2)+(C59*3)+E59</f>
        <v>0</v>
      </c>
      <c r="M59" s="7"/>
      <c r="N59" s="11"/>
      <c r="O59" s="7"/>
      <c r="P59" s="7"/>
      <c r="Q59" s="7"/>
      <c r="R59" s="7"/>
      <c r="S59" s="7"/>
      <c r="T59" s="7"/>
      <c r="U59" s="7"/>
      <c r="V59" s="7"/>
      <c r="W59" s="7">
        <v>1</v>
      </c>
      <c r="X59" s="38">
        <f t="shared" ref="X59:X68" si="21">(N59*2)+(O59*3)+Q59</f>
        <v>0</v>
      </c>
    </row>
    <row r="60" spans="1:26" x14ac:dyDescent="0.2">
      <c r="A60" s="7" t="str">
        <f t="shared" si="19"/>
        <v>Mike Brosseau</v>
      </c>
      <c r="B60" s="11">
        <v>4</v>
      </c>
      <c r="C60" s="7"/>
      <c r="D60" s="7">
        <v>4</v>
      </c>
      <c r="E60" s="7">
        <v>3</v>
      </c>
      <c r="F60" s="7">
        <v>1</v>
      </c>
      <c r="G60" s="7">
        <v>18</v>
      </c>
      <c r="H60" s="7">
        <v>1</v>
      </c>
      <c r="I60" s="7">
        <v>1</v>
      </c>
      <c r="J60" s="7">
        <v>2</v>
      </c>
      <c r="K60" s="7"/>
      <c r="L60" s="3">
        <f t="shared" si="20"/>
        <v>11</v>
      </c>
      <c r="M60" s="7"/>
      <c r="N60" s="11"/>
      <c r="O60" s="7"/>
      <c r="P60" s="7"/>
      <c r="Q60" s="7"/>
      <c r="R60" s="7"/>
      <c r="S60" s="7"/>
      <c r="T60" s="7"/>
      <c r="U60" s="7"/>
      <c r="V60" s="7"/>
      <c r="W60" s="7">
        <v>1</v>
      </c>
      <c r="X60" s="3">
        <f t="shared" si="21"/>
        <v>0</v>
      </c>
    </row>
    <row r="61" spans="1:26" x14ac:dyDescent="0.2">
      <c r="A61" s="7" t="str">
        <f t="shared" si="19"/>
        <v>Andrew Burke</v>
      </c>
      <c r="B61" s="11">
        <v>2</v>
      </c>
      <c r="C61" s="7"/>
      <c r="D61" s="7"/>
      <c r="E61" s="7"/>
      <c r="F61" s="7"/>
      <c r="G61" s="7"/>
      <c r="H61" s="7">
        <v>1</v>
      </c>
      <c r="I61" s="7"/>
      <c r="J61" s="7"/>
      <c r="K61" s="7"/>
      <c r="L61" s="3">
        <f t="shared" si="20"/>
        <v>4</v>
      </c>
      <c r="M61" s="7"/>
      <c r="N61" s="11">
        <v>1</v>
      </c>
      <c r="O61" s="7"/>
      <c r="P61" s="7"/>
      <c r="Q61" s="7"/>
      <c r="R61" s="7"/>
      <c r="S61" s="7">
        <v>2</v>
      </c>
      <c r="T61" s="7"/>
      <c r="U61" s="7"/>
      <c r="V61" s="7"/>
      <c r="W61" s="7"/>
      <c r="X61" s="3">
        <f t="shared" si="21"/>
        <v>2</v>
      </c>
    </row>
    <row r="62" spans="1:26" x14ac:dyDescent="0.2">
      <c r="A62" s="7" t="str">
        <f t="shared" si="19"/>
        <v>Jerry Fang</v>
      </c>
      <c r="B62" s="11"/>
      <c r="C62" s="7"/>
      <c r="D62" s="7"/>
      <c r="E62" s="7"/>
      <c r="F62" s="7"/>
      <c r="G62" s="7">
        <v>2</v>
      </c>
      <c r="H62" s="7"/>
      <c r="I62" s="7"/>
      <c r="J62" s="7"/>
      <c r="K62" s="7"/>
      <c r="L62" s="3">
        <f t="shared" si="20"/>
        <v>0</v>
      </c>
      <c r="M62" s="7"/>
      <c r="N62" s="11"/>
      <c r="O62" s="7">
        <v>1</v>
      </c>
      <c r="P62" s="7"/>
      <c r="Q62" s="7"/>
      <c r="R62" s="7">
        <v>1</v>
      </c>
      <c r="S62" s="7">
        <v>1</v>
      </c>
      <c r="T62" s="7">
        <v>1</v>
      </c>
      <c r="U62" s="7"/>
      <c r="V62" s="7">
        <v>3</v>
      </c>
      <c r="W62" s="7"/>
      <c r="X62" s="3">
        <f t="shared" si="21"/>
        <v>3</v>
      </c>
    </row>
    <row r="63" spans="1:26" x14ac:dyDescent="0.2">
      <c r="A63" s="7" t="str">
        <f t="shared" si="19"/>
        <v>Peter Farlow</v>
      </c>
      <c r="B63" s="11"/>
      <c r="C63" s="7"/>
      <c r="D63" s="7"/>
      <c r="E63" s="7"/>
      <c r="F63" s="7"/>
      <c r="G63" s="7"/>
      <c r="H63" s="7"/>
      <c r="I63" s="7"/>
      <c r="J63" s="7">
        <v>1</v>
      </c>
      <c r="K63" s="7"/>
      <c r="L63" s="3">
        <f t="shared" si="20"/>
        <v>0</v>
      </c>
      <c r="M63" s="7"/>
      <c r="N63" s="11">
        <v>1</v>
      </c>
      <c r="O63" s="7"/>
      <c r="P63" s="7"/>
      <c r="Q63" s="7"/>
      <c r="R63" s="7">
        <v>1</v>
      </c>
      <c r="S63" s="7">
        <v>5</v>
      </c>
      <c r="T63" s="7"/>
      <c r="U63" s="7"/>
      <c r="V63" s="7">
        <v>1</v>
      </c>
      <c r="W63" s="7"/>
      <c r="X63" s="3">
        <f t="shared" si="21"/>
        <v>2</v>
      </c>
    </row>
    <row r="64" spans="1:26" x14ac:dyDescent="0.2">
      <c r="A64" s="7" t="str">
        <f t="shared" si="19"/>
        <v>Daniel Lander</v>
      </c>
      <c r="B64" s="11">
        <v>1</v>
      </c>
      <c r="C64" s="7">
        <v>2</v>
      </c>
      <c r="D64" s="7">
        <v>1</v>
      </c>
      <c r="E64" s="7"/>
      <c r="F64" s="7">
        <v>1</v>
      </c>
      <c r="G64" s="7">
        <v>1</v>
      </c>
      <c r="H64" s="7"/>
      <c r="I64" s="7"/>
      <c r="J64" s="7"/>
      <c r="K64" s="7"/>
      <c r="L64" s="3">
        <f t="shared" si="20"/>
        <v>8</v>
      </c>
      <c r="M64" s="7"/>
      <c r="N64" s="11">
        <v>1</v>
      </c>
      <c r="O64" s="7"/>
      <c r="P64" s="7"/>
      <c r="Q64" s="7"/>
      <c r="R64" s="7">
        <v>1</v>
      </c>
      <c r="S64" s="7">
        <v>3</v>
      </c>
      <c r="T64" s="7">
        <v>1</v>
      </c>
      <c r="U64" s="7"/>
      <c r="V64" s="7">
        <v>2</v>
      </c>
      <c r="W64" s="7"/>
      <c r="X64" s="3">
        <f t="shared" si="21"/>
        <v>2</v>
      </c>
    </row>
    <row r="65" spans="1:26" x14ac:dyDescent="0.2">
      <c r="A65" s="7" t="str">
        <f t="shared" si="19"/>
        <v>Tom Meeus</v>
      </c>
      <c r="B65" s="11">
        <v>6</v>
      </c>
      <c r="C65" s="7">
        <v>3</v>
      </c>
      <c r="D65" s="7">
        <v>2</v>
      </c>
      <c r="E65" s="7">
        <v>2</v>
      </c>
      <c r="F65" s="7">
        <v>3</v>
      </c>
      <c r="G65" s="7">
        <v>11</v>
      </c>
      <c r="H65" s="7"/>
      <c r="I65" s="7"/>
      <c r="J65" s="7">
        <v>1</v>
      </c>
      <c r="K65" s="7"/>
      <c r="L65" s="3">
        <f t="shared" si="20"/>
        <v>23</v>
      </c>
      <c r="M65" s="7"/>
      <c r="N65" s="11">
        <v>8</v>
      </c>
      <c r="O65" s="7">
        <v>2</v>
      </c>
      <c r="P65" s="7">
        <v>4</v>
      </c>
      <c r="Q65" s="7">
        <v>1</v>
      </c>
      <c r="R65" s="7">
        <v>1</v>
      </c>
      <c r="S65" s="7">
        <v>13</v>
      </c>
      <c r="T65" s="7">
        <v>1</v>
      </c>
      <c r="U65" s="7"/>
      <c r="V65" s="7">
        <v>1</v>
      </c>
      <c r="W65" s="7"/>
      <c r="X65" s="3">
        <f t="shared" si="21"/>
        <v>23</v>
      </c>
    </row>
    <row r="66" spans="1:26" x14ac:dyDescent="0.2">
      <c r="A66" s="7" t="str">
        <f t="shared" si="19"/>
        <v>Max Milder</v>
      </c>
      <c r="B66" s="11"/>
      <c r="C66" s="7">
        <v>1</v>
      </c>
      <c r="D66" s="7"/>
      <c r="E66" s="7"/>
      <c r="F66" s="7">
        <v>4</v>
      </c>
      <c r="G66" s="7">
        <v>4</v>
      </c>
      <c r="H66" s="7">
        <v>2</v>
      </c>
      <c r="I66" s="7"/>
      <c r="J66" s="7">
        <v>3</v>
      </c>
      <c r="K66" s="7"/>
      <c r="L66" s="3">
        <f t="shared" si="20"/>
        <v>3</v>
      </c>
      <c r="M66" s="7"/>
      <c r="N66" s="11">
        <v>3</v>
      </c>
      <c r="O66" s="7"/>
      <c r="P66" s="7"/>
      <c r="Q66" s="7"/>
      <c r="R66" s="7">
        <v>3</v>
      </c>
      <c r="S66" s="7">
        <v>4</v>
      </c>
      <c r="T66" s="7">
        <v>1</v>
      </c>
      <c r="U66" s="7"/>
      <c r="V66" s="7">
        <v>2</v>
      </c>
      <c r="W66" s="7"/>
      <c r="X66" s="3">
        <f t="shared" si="21"/>
        <v>6</v>
      </c>
    </row>
    <row r="67" spans="1:26" x14ac:dyDescent="0.2">
      <c r="A67" s="7" t="str">
        <f>A11</f>
        <v>Jun Wang</v>
      </c>
      <c r="B67" s="11">
        <v>1</v>
      </c>
      <c r="C67" s="7">
        <v>3</v>
      </c>
      <c r="D67" s="7"/>
      <c r="E67" s="7"/>
      <c r="F67" s="7"/>
      <c r="G67" s="7">
        <v>3</v>
      </c>
      <c r="H67" s="7">
        <v>1</v>
      </c>
      <c r="I67" s="7"/>
      <c r="J67" s="7"/>
      <c r="K67" s="7"/>
      <c r="L67" s="3">
        <f>(B67*2)+(C67*3)+E67</f>
        <v>11</v>
      </c>
      <c r="M67" s="7"/>
      <c r="N67" s="11">
        <v>3</v>
      </c>
      <c r="O67" s="7">
        <v>1</v>
      </c>
      <c r="P67" s="7">
        <v>4</v>
      </c>
      <c r="Q67" s="7">
        <v>1</v>
      </c>
      <c r="R67" s="7">
        <v>2</v>
      </c>
      <c r="S67" s="7">
        <v>3</v>
      </c>
      <c r="T67" s="7"/>
      <c r="U67" s="7"/>
      <c r="V67" s="7"/>
      <c r="W67" s="7"/>
      <c r="X67" s="3">
        <f t="shared" si="21"/>
        <v>10</v>
      </c>
    </row>
    <row r="68" spans="1:26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17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4">
        <f t="shared" si="21"/>
        <v>0</v>
      </c>
    </row>
    <row r="69" spans="1:26" ht="13.5" thickBot="1" x14ac:dyDescent="0.25">
      <c r="A69" s="7" t="s">
        <v>19</v>
      </c>
      <c r="B69" s="12">
        <f t="shared" ref="B69:L69" si="22">SUM(B59:B68)</f>
        <v>14</v>
      </c>
      <c r="C69" s="13">
        <f t="shared" si="22"/>
        <v>9</v>
      </c>
      <c r="D69" s="13">
        <f t="shared" si="22"/>
        <v>7</v>
      </c>
      <c r="E69" s="13">
        <f t="shared" si="22"/>
        <v>5</v>
      </c>
      <c r="F69" s="13">
        <f t="shared" si="22"/>
        <v>9</v>
      </c>
      <c r="G69" s="13">
        <f t="shared" si="22"/>
        <v>39</v>
      </c>
      <c r="H69" s="13">
        <f t="shared" si="22"/>
        <v>5</v>
      </c>
      <c r="I69" s="13">
        <f t="shared" si="22"/>
        <v>1</v>
      </c>
      <c r="J69" s="13">
        <f t="shared" si="22"/>
        <v>7</v>
      </c>
      <c r="K69" s="13">
        <f t="shared" si="22"/>
        <v>1</v>
      </c>
      <c r="L69" s="44">
        <f t="shared" si="22"/>
        <v>60</v>
      </c>
      <c r="M69" s="7"/>
      <c r="N69" s="12">
        <f t="shared" ref="N69:X69" si="23">SUM(N59:N68)</f>
        <v>17</v>
      </c>
      <c r="O69" s="13">
        <f t="shared" si="23"/>
        <v>4</v>
      </c>
      <c r="P69" s="13">
        <f t="shared" si="23"/>
        <v>8</v>
      </c>
      <c r="Q69" s="13">
        <f t="shared" si="23"/>
        <v>2</v>
      </c>
      <c r="R69" s="13">
        <f t="shared" si="23"/>
        <v>9</v>
      </c>
      <c r="S69" s="13">
        <f t="shared" si="23"/>
        <v>31</v>
      </c>
      <c r="T69" s="13">
        <f t="shared" si="23"/>
        <v>4</v>
      </c>
      <c r="U69" s="13">
        <f t="shared" si="23"/>
        <v>0</v>
      </c>
      <c r="V69" s="13">
        <f t="shared" si="23"/>
        <v>9</v>
      </c>
      <c r="W69" s="13">
        <f t="shared" si="23"/>
        <v>2</v>
      </c>
      <c r="X69" s="44">
        <f t="shared" si="23"/>
        <v>48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0.7142857142857143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0.25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12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>A3</f>
        <v>Matt Allen</v>
      </c>
      <c r="B73" s="11">
        <v>1</v>
      </c>
      <c r="C73" s="7"/>
      <c r="D73" s="7"/>
      <c r="E73" s="7"/>
      <c r="F73" s="7"/>
      <c r="G73" s="7">
        <v>3</v>
      </c>
      <c r="H73" s="7">
        <v>2</v>
      </c>
      <c r="I73" s="7">
        <v>1</v>
      </c>
      <c r="J73" s="7">
        <v>4</v>
      </c>
      <c r="K73" s="7"/>
      <c r="L73" s="38">
        <f t="shared" ref="L73:L80" si="24">(B73*2)+(C73*3)+E73</f>
        <v>2</v>
      </c>
      <c r="M73" s="7"/>
      <c r="N73" s="11"/>
      <c r="O73" s="7"/>
      <c r="P73" s="7"/>
      <c r="Q73" s="7"/>
      <c r="R73" s="7"/>
      <c r="S73" s="7"/>
      <c r="T73" s="7"/>
      <c r="U73" s="7"/>
      <c r="V73" s="7"/>
      <c r="W73" s="7">
        <v>1</v>
      </c>
      <c r="X73" s="38">
        <f t="shared" ref="X73:X80" si="25">(N73*2)+(O73*3)+Q73</f>
        <v>0</v>
      </c>
    </row>
    <row r="74" spans="1:26" x14ac:dyDescent="0.2">
      <c r="A74" s="7" t="str">
        <f t="shared" ref="A74:A82" si="26">A4</f>
        <v>Mike Brosseau</v>
      </c>
      <c r="B74" s="11">
        <v>6</v>
      </c>
      <c r="C74" s="7"/>
      <c r="D74" s="7">
        <v>4</v>
      </c>
      <c r="E74" s="7"/>
      <c r="F74" s="7"/>
      <c r="G74" s="7">
        <v>8</v>
      </c>
      <c r="H74" s="7"/>
      <c r="I74" s="7">
        <v>1</v>
      </c>
      <c r="J74" s="7">
        <v>3</v>
      </c>
      <c r="K74" s="7"/>
      <c r="L74" s="3">
        <f t="shared" si="24"/>
        <v>12</v>
      </c>
      <c r="M74" s="7"/>
      <c r="N74" s="11"/>
      <c r="O74" s="7"/>
      <c r="P74" s="7"/>
      <c r="Q74" s="7"/>
      <c r="R74" s="7"/>
      <c r="S74" s="7"/>
      <c r="T74" s="7"/>
      <c r="U74" s="7"/>
      <c r="V74" s="7"/>
      <c r="W74" s="7">
        <v>1</v>
      </c>
      <c r="X74" s="3">
        <f t="shared" si="25"/>
        <v>0</v>
      </c>
    </row>
    <row r="75" spans="1:26" x14ac:dyDescent="0.2">
      <c r="A75" s="7" t="str">
        <f t="shared" si="26"/>
        <v>Andrew Burke</v>
      </c>
      <c r="B75" s="11"/>
      <c r="C75" s="7">
        <v>2</v>
      </c>
      <c r="D75" s="7"/>
      <c r="E75" s="7"/>
      <c r="F75" s="7">
        <v>1</v>
      </c>
      <c r="G75" s="7"/>
      <c r="H75" s="7">
        <v>1</v>
      </c>
      <c r="I75" s="7"/>
      <c r="J75" s="7">
        <v>1</v>
      </c>
      <c r="K75" s="7"/>
      <c r="L75" s="3">
        <f t="shared" si="24"/>
        <v>6</v>
      </c>
      <c r="M75" s="7"/>
      <c r="N75" s="11"/>
      <c r="O75" s="7">
        <v>1</v>
      </c>
      <c r="P75" s="7"/>
      <c r="Q75" s="7"/>
      <c r="R75" s="7"/>
      <c r="S75" s="7">
        <v>1</v>
      </c>
      <c r="T75" s="7"/>
      <c r="U75" s="7">
        <v>1</v>
      </c>
      <c r="V75" s="7">
        <v>1</v>
      </c>
      <c r="W75" s="7"/>
      <c r="X75" s="3">
        <f t="shared" si="25"/>
        <v>3</v>
      </c>
    </row>
    <row r="76" spans="1:26" x14ac:dyDescent="0.2">
      <c r="A76" s="7" t="str">
        <f t="shared" si="26"/>
        <v>Jerry Fang</v>
      </c>
      <c r="B76" s="11"/>
      <c r="C76" s="7"/>
      <c r="D76" s="7"/>
      <c r="E76" s="7"/>
      <c r="F76" s="7">
        <v>1</v>
      </c>
      <c r="G76" s="7"/>
      <c r="H76" s="7"/>
      <c r="I76" s="7"/>
      <c r="J76" s="7">
        <v>1</v>
      </c>
      <c r="K76" s="7"/>
      <c r="L76" s="3">
        <f t="shared" si="24"/>
        <v>0</v>
      </c>
      <c r="M76" s="7"/>
      <c r="N76" s="11">
        <v>2</v>
      </c>
      <c r="O76" s="7">
        <v>2</v>
      </c>
      <c r="P76" s="7"/>
      <c r="Q76" s="7"/>
      <c r="R76" s="7"/>
      <c r="S76" s="7">
        <v>1</v>
      </c>
      <c r="T76" s="7">
        <v>1</v>
      </c>
      <c r="U76" s="7"/>
      <c r="V76" s="7">
        <v>5</v>
      </c>
      <c r="W76" s="7"/>
      <c r="X76" s="3">
        <f t="shared" si="25"/>
        <v>10</v>
      </c>
    </row>
    <row r="77" spans="1:26" x14ac:dyDescent="0.2">
      <c r="A77" s="7" t="str">
        <f t="shared" si="26"/>
        <v>Peter Farlow</v>
      </c>
      <c r="B77" s="11"/>
      <c r="C77" s="7"/>
      <c r="D77" s="7"/>
      <c r="E77" s="7"/>
      <c r="F77" s="7"/>
      <c r="G77" s="7">
        <v>2</v>
      </c>
      <c r="H77" s="7"/>
      <c r="I77" s="7"/>
      <c r="J77" s="7"/>
      <c r="K77" s="7"/>
      <c r="L77" s="3">
        <f t="shared" si="24"/>
        <v>0</v>
      </c>
      <c r="M77" s="7"/>
      <c r="N77" s="11">
        <v>1</v>
      </c>
      <c r="O77" s="7"/>
      <c r="P77" s="7"/>
      <c r="Q77" s="7"/>
      <c r="R77" s="7">
        <v>1</v>
      </c>
      <c r="S77" s="7">
        <v>4</v>
      </c>
      <c r="T77" s="7">
        <v>1</v>
      </c>
      <c r="U77" s="7"/>
      <c r="V77" s="7">
        <v>1</v>
      </c>
      <c r="W77" s="7"/>
      <c r="X77" s="3">
        <f t="shared" si="25"/>
        <v>2</v>
      </c>
    </row>
    <row r="78" spans="1:26" x14ac:dyDescent="0.2">
      <c r="A78" s="7" t="str">
        <f t="shared" si="26"/>
        <v>Daniel Lander</v>
      </c>
      <c r="B78" s="11"/>
      <c r="C78" s="7">
        <v>1</v>
      </c>
      <c r="D78" s="7"/>
      <c r="E78" s="7"/>
      <c r="F78" s="7"/>
      <c r="G78" s="7">
        <v>1</v>
      </c>
      <c r="H78" s="7"/>
      <c r="I78" s="7"/>
      <c r="J78" s="7">
        <v>1</v>
      </c>
      <c r="K78" s="7"/>
      <c r="L78" s="3">
        <f t="shared" si="24"/>
        <v>3</v>
      </c>
      <c r="M78" s="7"/>
      <c r="N78" s="11">
        <v>3</v>
      </c>
      <c r="O78" s="7"/>
      <c r="P78" s="7">
        <v>2</v>
      </c>
      <c r="Q78" s="7">
        <v>2</v>
      </c>
      <c r="R78" s="7"/>
      <c r="S78" s="7">
        <v>8</v>
      </c>
      <c r="T78" s="7">
        <v>1</v>
      </c>
      <c r="U78" s="7"/>
      <c r="V78" s="7">
        <v>2</v>
      </c>
      <c r="W78" s="7"/>
      <c r="X78" s="3">
        <f t="shared" si="25"/>
        <v>8</v>
      </c>
    </row>
    <row r="79" spans="1:26" x14ac:dyDescent="0.2">
      <c r="A79" s="7" t="str">
        <f t="shared" si="26"/>
        <v>Tom Meeus</v>
      </c>
      <c r="B79" s="11">
        <v>2</v>
      </c>
      <c r="C79" s="7"/>
      <c r="D79" s="7">
        <v>6</v>
      </c>
      <c r="E79" s="7">
        <v>2</v>
      </c>
      <c r="F79" s="7">
        <v>2</v>
      </c>
      <c r="G79" s="7">
        <v>10</v>
      </c>
      <c r="H79" s="7">
        <v>1</v>
      </c>
      <c r="I79" s="7">
        <v>1</v>
      </c>
      <c r="J79" s="7">
        <v>2</v>
      </c>
      <c r="K79" s="7"/>
      <c r="L79" s="3">
        <f t="shared" si="24"/>
        <v>6</v>
      </c>
      <c r="M79" s="7"/>
      <c r="N79" s="11">
        <v>2</v>
      </c>
      <c r="O79" s="7"/>
      <c r="P79" s="7">
        <v>4</v>
      </c>
      <c r="Q79" s="7">
        <v>3</v>
      </c>
      <c r="R79" s="7">
        <v>2</v>
      </c>
      <c r="S79" s="7">
        <v>14</v>
      </c>
      <c r="T79" s="7">
        <v>2</v>
      </c>
      <c r="U79" s="7"/>
      <c r="V79" s="7">
        <v>4</v>
      </c>
      <c r="W79" s="7"/>
      <c r="X79" s="3">
        <f t="shared" si="25"/>
        <v>7</v>
      </c>
    </row>
    <row r="80" spans="1:26" x14ac:dyDescent="0.2">
      <c r="A80" s="7" t="str">
        <f t="shared" si="26"/>
        <v>Max Milder</v>
      </c>
      <c r="B80" s="11">
        <v>2</v>
      </c>
      <c r="C80" s="7"/>
      <c r="D80" s="7"/>
      <c r="E80" s="7"/>
      <c r="F80" s="7">
        <v>1</v>
      </c>
      <c r="G80" s="7">
        <v>4</v>
      </c>
      <c r="H80" s="7"/>
      <c r="I80" s="7"/>
      <c r="J80" s="7">
        <v>4</v>
      </c>
      <c r="K80" s="7"/>
      <c r="L80" s="3">
        <f t="shared" si="24"/>
        <v>4</v>
      </c>
      <c r="M80" s="7"/>
      <c r="N80" s="11">
        <v>5</v>
      </c>
      <c r="O80" s="7"/>
      <c r="P80" s="7"/>
      <c r="Q80" s="7"/>
      <c r="R80" s="7">
        <v>1</v>
      </c>
      <c r="S80" s="7">
        <v>6</v>
      </c>
      <c r="T80" s="7">
        <v>1</v>
      </c>
      <c r="U80" s="7"/>
      <c r="V80" s="7">
        <v>2</v>
      </c>
      <c r="W80" s="7"/>
      <c r="X80" s="3">
        <f t="shared" si="25"/>
        <v>10</v>
      </c>
    </row>
    <row r="81" spans="1:26" x14ac:dyDescent="0.2">
      <c r="A81" s="7" t="str">
        <f t="shared" si="26"/>
        <v>Jun Wang</v>
      </c>
      <c r="B81" s="11">
        <v>1</v>
      </c>
      <c r="C81" s="7">
        <v>2</v>
      </c>
      <c r="D81" s="7">
        <v>4</v>
      </c>
      <c r="E81" s="7">
        <v>3</v>
      </c>
      <c r="F81" s="7">
        <v>4</v>
      </c>
      <c r="G81" s="7">
        <v>2</v>
      </c>
      <c r="H81" s="7">
        <v>3</v>
      </c>
      <c r="I81" s="7"/>
      <c r="J81" s="7">
        <v>1</v>
      </c>
      <c r="K81" s="7"/>
      <c r="L81" s="3">
        <f>(B81*2)+(C81*3)+E81</f>
        <v>11</v>
      </c>
      <c r="M81" s="7"/>
      <c r="N81" s="11"/>
      <c r="O81" s="7"/>
      <c r="P81" s="7">
        <v>2</v>
      </c>
      <c r="Q81" s="7">
        <v>2</v>
      </c>
      <c r="R81" s="7">
        <v>2</v>
      </c>
      <c r="S81" s="7">
        <v>2</v>
      </c>
      <c r="T81" s="7"/>
      <c r="U81" s="7"/>
      <c r="V81" s="7"/>
      <c r="W81" s="7"/>
      <c r="X81" s="3">
        <f>(N81*2)+(O81*3)+Q81</f>
        <v>2</v>
      </c>
    </row>
    <row r="82" spans="1:26" x14ac:dyDescent="0.2">
      <c r="A82" s="7">
        <f t="shared" si="26"/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4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4">
        <f>(N82*2)+(O82*3)+Q82</f>
        <v>0</v>
      </c>
    </row>
    <row r="83" spans="1:26" ht="13.5" thickBot="1" x14ac:dyDescent="0.25">
      <c r="A83" s="7" t="s">
        <v>19</v>
      </c>
      <c r="B83" s="12">
        <f t="shared" ref="B83:L83" si="27">SUM(B73:B82)</f>
        <v>12</v>
      </c>
      <c r="C83" s="13">
        <f t="shared" si="27"/>
        <v>5</v>
      </c>
      <c r="D83" s="13">
        <f t="shared" si="27"/>
        <v>14</v>
      </c>
      <c r="E83" s="13">
        <f t="shared" si="27"/>
        <v>5</v>
      </c>
      <c r="F83" s="13">
        <f t="shared" si="27"/>
        <v>9</v>
      </c>
      <c r="G83" s="13">
        <f t="shared" si="27"/>
        <v>30</v>
      </c>
      <c r="H83" s="13">
        <f t="shared" si="27"/>
        <v>7</v>
      </c>
      <c r="I83" s="13">
        <f t="shared" si="27"/>
        <v>3</v>
      </c>
      <c r="J83" s="13">
        <f t="shared" si="27"/>
        <v>17</v>
      </c>
      <c r="K83" s="13">
        <f t="shared" si="27"/>
        <v>0</v>
      </c>
      <c r="L83" s="44">
        <f t="shared" si="27"/>
        <v>44</v>
      </c>
      <c r="M83" s="7"/>
      <c r="N83" s="12">
        <f t="shared" ref="N83:X83" si="28">SUM(N73:N82)</f>
        <v>13</v>
      </c>
      <c r="O83" s="13">
        <f t="shared" si="28"/>
        <v>3</v>
      </c>
      <c r="P83" s="13">
        <f t="shared" si="28"/>
        <v>8</v>
      </c>
      <c r="Q83" s="13">
        <f t="shared" si="28"/>
        <v>7</v>
      </c>
      <c r="R83" s="13">
        <f t="shared" si="28"/>
        <v>6</v>
      </c>
      <c r="S83" s="13">
        <f t="shared" si="28"/>
        <v>36</v>
      </c>
      <c r="T83" s="13">
        <f t="shared" si="28"/>
        <v>6</v>
      </c>
      <c r="U83" s="13">
        <f t="shared" si="28"/>
        <v>1</v>
      </c>
      <c r="V83" s="13">
        <f t="shared" si="28"/>
        <v>15</v>
      </c>
      <c r="W83" s="13">
        <f t="shared" si="28"/>
        <v>2</v>
      </c>
      <c r="X83" s="44">
        <f t="shared" si="28"/>
        <v>42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0.35714285714285715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0.875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>A3</f>
        <v>Matt Allen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29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0">(N87*2)+(O87*3)+Q87</f>
        <v>0</v>
      </c>
    </row>
    <row r="88" spans="1:26" x14ac:dyDescent="0.2">
      <c r="A88" s="7" t="str">
        <f t="shared" ref="A88:A96" si="31">A4</f>
        <v>Mike Brosseau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29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0"/>
        <v>0</v>
      </c>
    </row>
    <row r="89" spans="1:26" x14ac:dyDescent="0.2">
      <c r="A89" s="7" t="str">
        <f t="shared" si="31"/>
        <v>Andrew Burke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29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0"/>
        <v>0</v>
      </c>
    </row>
    <row r="90" spans="1:26" x14ac:dyDescent="0.2">
      <c r="A90" s="7" t="str">
        <f t="shared" si="31"/>
        <v>Jerry Fang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29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0"/>
        <v>0</v>
      </c>
    </row>
    <row r="91" spans="1:26" x14ac:dyDescent="0.2">
      <c r="A91" s="7" t="str">
        <f t="shared" si="31"/>
        <v>Peter Farlow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29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0"/>
        <v>0</v>
      </c>
    </row>
    <row r="92" spans="1:26" x14ac:dyDescent="0.2">
      <c r="A92" s="7" t="str">
        <f t="shared" si="31"/>
        <v>Daniel Lander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29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0"/>
        <v>0</v>
      </c>
    </row>
    <row r="93" spans="1:26" x14ac:dyDescent="0.2">
      <c r="A93" s="7" t="str">
        <f t="shared" si="31"/>
        <v>Tom Meeus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29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0"/>
        <v>0</v>
      </c>
    </row>
    <row r="94" spans="1:26" x14ac:dyDescent="0.2">
      <c r="A94" s="7" t="str">
        <f t="shared" si="31"/>
        <v>Max Milder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29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0"/>
        <v>0</v>
      </c>
    </row>
    <row r="95" spans="1:26" x14ac:dyDescent="0.2">
      <c r="A95" s="7" t="str">
        <f t="shared" si="31"/>
        <v>Jun Wang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>
        <f t="shared" si="31"/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4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4">
        <f>(N96*2)+(O96*3)+Q96</f>
        <v>0</v>
      </c>
    </row>
    <row r="97" spans="1:26" ht="13.5" thickBot="1" x14ac:dyDescent="0.25">
      <c r="A97" s="7" t="s">
        <v>19</v>
      </c>
      <c r="B97" s="12">
        <f t="shared" ref="B97:L97" si="32">SUM(B87:B96)</f>
        <v>0</v>
      </c>
      <c r="C97" s="13">
        <f t="shared" si="32"/>
        <v>0</v>
      </c>
      <c r="D97" s="13">
        <f t="shared" si="32"/>
        <v>0</v>
      </c>
      <c r="E97" s="13">
        <f t="shared" si="32"/>
        <v>0</v>
      </c>
      <c r="F97" s="13">
        <f t="shared" si="32"/>
        <v>0</v>
      </c>
      <c r="G97" s="13">
        <f t="shared" si="32"/>
        <v>0</v>
      </c>
      <c r="H97" s="13">
        <f t="shared" si="32"/>
        <v>0</v>
      </c>
      <c r="I97" s="13">
        <f t="shared" si="32"/>
        <v>0</v>
      </c>
      <c r="J97" s="13">
        <f t="shared" si="32"/>
        <v>0</v>
      </c>
      <c r="K97" s="13">
        <f t="shared" si="32"/>
        <v>0</v>
      </c>
      <c r="L97" s="44">
        <f t="shared" si="32"/>
        <v>0</v>
      </c>
      <c r="M97" s="7"/>
      <c r="N97" s="12">
        <f t="shared" ref="N97:X97" si="33">SUM(N87:N96)</f>
        <v>0</v>
      </c>
      <c r="O97" s="13">
        <f t="shared" si="33"/>
        <v>0</v>
      </c>
      <c r="P97" s="13">
        <f t="shared" si="33"/>
        <v>0</v>
      </c>
      <c r="Q97" s="13">
        <f t="shared" si="33"/>
        <v>0</v>
      </c>
      <c r="R97" s="13">
        <f t="shared" si="33"/>
        <v>0</v>
      </c>
      <c r="S97" s="13">
        <f t="shared" si="33"/>
        <v>0</v>
      </c>
      <c r="T97" s="13">
        <f t="shared" si="33"/>
        <v>0</v>
      </c>
      <c r="U97" s="13">
        <f t="shared" si="33"/>
        <v>0</v>
      </c>
      <c r="V97" s="13">
        <f t="shared" si="33"/>
        <v>0</v>
      </c>
      <c r="W97" s="13">
        <f t="shared" si="33"/>
        <v>0</v>
      </c>
      <c r="X97" s="44">
        <f t="shared" si="33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>A3</f>
        <v>Matt Allen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4">(B101*2)+(C101*3)+E101</f>
        <v>0</v>
      </c>
      <c r="M101" s="7"/>
    </row>
    <row r="102" spans="1:26" x14ac:dyDescent="0.2">
      <c r="A102" s="7" t="str">
        <f t="shared" ref="A102:A110" si="35">A4</f>
        <v>Mike Brosseau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4"/>
        <v>0</v>
      </c>
      <c r="M102" s="7"/>
    </row>
    <row r="103" spans="1:26" x14ac:dyDescent="0.2">
      <c r="A103" s="7" t="str">
        <f t="shared" si="35"/>
        <v>Andrew Burke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4"/>
        <v>0</v>
      </c>
      <c r="M103" s="7"/>
    </row>
    <row r="104" spans="1:26" x14ac:dyDescent="0.2">
      <c r="A104" s="7" t="str">
        <f t="shared" si="35"/>
        <v>Jerry Fang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4"/>
        <v>0</v>
      </c>
      <c r="M104" s="7"/>
    </row>
    <row r="105" spans="1:26" x14ac:dyDescent="0.2">
      <c r="A105" s="7" t="str">
        <f t="shared" si="35"/>
        <v>Peter Farlow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4"/>
        <v>0</v>
      </c>
      <c r="M105" s="7"/>
    </row>
    <row r="106" spans="1:26" x14ac:dyDescent="0.2">
      <c r="A106" s="7" t="str">
        <f t="shared" si="35"/>
        <v>Daniel Lander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4"/>
        <v>0</v>
      </c>
      <c r="M106" s="7"/>
    </row>
    <row r="107" spans="1:26" x14ac:dyDescent="0.2">
      <c r="A107" s="7" t="str">
        <f t="shared" si="35"/>
        <v>Tom Meeus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4"/>
        <v>0</v>
      </c>
      <c r="M107" s="7"/>
    </row>
    <row r="108" spans="1:26" x14ac:dyDescent="0.2">
      <c r="A108" s="7" t="str">
        <f t="shared" si="35"/>
        <v>Max Milder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4"/>
        <v>0</v>
      </c>
      <c r="M108" s="7"/>
    </row>
    <row r="109" spans="1:26" x14ac:dyDescent="0.2">
      <c r="A109" s="7" t="str">
        <f t="shared" si="35"/>
        <v>Jun Wang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>
        <f t="shared" si="35"/>
        <v>0</v>
      </c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4">
        <f>(B110*2)+(C110*3)+E110</f>
        <v>0</v>
      </c>
      <c r="M110" s="7"/>
    </row>
    <row r="111" spans="1:26" ht="13.5" thickBot="1" x14ac:dyDescent="0.25">
      <c r="A111" s="7" t="s">
        <v>19</v>
      </c>
      <c r="B111" s="12">
        <f t="shared" ref="B111:L111" si="36">SUM(B101:B110)</f>
        <v>0</v>
      </c>
      <c r="C111" s="13">
        <f t="shared" si="36"/>
        <v>0</v>
      </c>
      <c r="D111" s="13">
        <f t="shared" si="36"/>
        <v>0</v>
      </c>
      <c r="E111" s="13">
        <f t="shared" si="36"/>
        <v>0</v>
      </c>
      <c r="F111" s="13">
        <f t="shared" si="36"/>
        <v>0</v>
      </c>
      <c r="G111" s="13">
        <f t="shared" si="36"/>
        <v>0</v>
      </c>
      <c r="H111" s="13">
        <f t="shared" si="36"/>
        <v>0</v>
      </c>
      <c r="I111" s="13">
        <f t="shared" si="36"/>
        <v>0</v>
      </c>
      <c r="J111" s="13">
        <f t="shared" si="36"/>
        <v>0</v>
      </c>
      <c r="K111" s="13">
        <f t="shared" si="36"/>
        <v>0</v>
      </c>
      <c r="L111" s="44">
        <f t="shared" si="36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 t="shared" ref="A116:A123" si="37">A3</f>
        <v>Matt Allen</v>
      </c>
      <c r="B116" s="11">
        <f t="shared" ref="B116:K124" si="38">B3+N3+B17+N17+B31+N31+B45+N45+B59+N59+B73+N73+B87+N87+B101</f>
        <v>19</v>
      </c>
      <c r="C116" s="7">
        <f t="shared" si="38"/>
        <v>0</v>
      </c>
      <c r="D116" s="7">
        <f t="shared" si="38"/>
        <v>3</v>
      </c>
      <c r="E116" s="7">
        <f t="shared" si="38"/>
        <v>1</v>
      </c>
      <c r="F116" s="7">
        <f t="shared" si="38"/>
        <v>4</v>
      </c>
      <c r="G116" s="7">
        <f t="shared" si="38"/>
        <v>63</v>
      </c>
      <c r="H116" s="7">
        <f t="shared" si="38"/>
        <v>11</v>
      </c>
      <c r="I116" s="7">
        <f t="shared" si="38"/>
        <v>2</v>
      </c>
      <c r="J116" s="7">
        <f t="shared" si="38"/>
        <v>22</v>
      </c>
      <c r="K116" s="7">
        <f t="shared" si="38"/>
        <v>4</v>
      </c>
      <c r="L116" s="38">
        <f t="shared" ref="L116:L123" si="39">(B116*2)+(C116*3)+E116</f>
        <v>39</v>
      </c>
    </row>
    <row r="117" spans="1:24" x14ac:dyDescent="0.2">
      <c r="A117" s="11" t="str">
        <f t="shared" si="37"/>
        <v>Mike Brosseau</v>
      </c>
      <c r="B117" s="11">
        <f t="shared" si="38"/>
        <v>37</v>
      </c>
      <c r="C117" s="7">
        <f t="shared" si="38"/>
        <v>2</v>
      </c>
      <c r="D117" s="7">
        <f t="shared" si="38"/>
        <v>24</v>
      </c>
      <c r="E117" s="7">
        <f t="shared" si="38"/>
        <v>9</v>
      </c>
      <c r="F117" s="7">
        <f t="shared" si="38"/>
        <v>7</v>
      </c>
      <c r="G117" s="7">
        <f t="shared" si="38"/>
        <v>104</v>
      </c>
      <c r="H117" s="7">
        <f t="shared" si="38"/>
        <v>9</v>
      </c>
      <c r="I117" s="7">
        <f t="shared" si="38"/>
        <v>8</v>
      </c>
      <c r="J117" s="7">
        <f t="shared" si="38"/>
        <v>28</v>
      </c>
      <c r="K117" s="7">
        <f t="shared" si="38"/>
        <v>2</v>
      </c>
      <c r="L117" s="3">
        <f t="shared" si="39"/>
        <v>89</v>
      </c>
    </row>
    <row r="118" spans="1:24" x14ac:dyDescent="0.2">
      <c r="A118" s="11" t="str">
        <f t="shared" si="37"/>
        <v>Andrew Burke</v>
      </c>
      <c r="B118" s="11">
        <f t="shared" si="38"/>
        <v>4</v>
      </c>
      <c r="C118" s="7">
        <f t="shared" si="38"/>
        <v>4</v>
      </c>
      <c r="D118" s="7">
        <f t="shared" si="38"/>
        <v>0</v>
      </c>
      <c r="E118" s="7">
        <f t="shared" si="38"/>
        <v>0</v>
      </c>
      <c r="F118" s="7">
        <f t="shared" si="38"/>
        <v>5</v>
      </c>
      <c r="G118" s="7">
        <f t="shared" si="38"/>
        <v>6</v>
      </c>
      <c r="H118" s="7">
        <f t="shared" si="38"/>
        <v>5</v>
      </c>
      <c r="I118" s="7">
        <f t="shared" si="38"/>
        <v>1</v>
      </c>
      <c r="J118" s="7">
        <f t="shared" si="38"/>
        <v>4</v>
      </c>
      <c r="K118" s="7">
        <f t="shared" si="38"/>
        <v>5</v>
      </c>
      <c r="L118" s="3">
        <f t="shared" si="39"/>
        <v>20</v>
      </c>
    </row>
    <row r="119" spans="1:24" x14ac:dyDescent="0.2">
      <c r="A119" s="11" t="str">
        <f t="shared" si="37"/>
        <v>Jerry Fang</v>
      </c>
      <c r="B119" s="11">
        <f t="shared" si="38"/>
        <v>6</v>
      </c>
      <c r="C119" s="7">
        <f t="shared" si="38"/>
        <v>8</v>
      </c>
      <c r="D119" s="7">
        <f t="shared" si="38"/>
        <v>4</v>
      </c>
      <c r="E119" s="7">
        <f t="shared" si="38"/>
        <v>3</v>
      </c>
      <c r="F119" s="7">
        <f t="shared" si="38"/>
        <v>9</v>
      </c>
      <c r="G119" s="7">
        <f t="shared" si="38"/>
        <v>13</v>
      </c>
      <c r="H119" s="7">
        <f t="shared" si="38"/>
        <v>7</v>
      </c>
      <c r="I119" s="7">
        <f t="shared" si="38"/>
        <v>0</v>
      </c>
      <c r="J119" s="7">
        <f t="shared" si="38"/>
        <v>18</v>
      </c>
      <c r="K119" s="7">
        <f t="shared" si="38"/>
        <v>0</v>
      </c>
      <c r="L119" s="3">
        <f t="shared" si="39"/>
        <v>39</v>
      </c>
    </row>
    <row r="120" spans="1:24" x14ac:dyDescent="0.2">
      <c r="A120" s="11" t="str">
        <f t="shared" si="37"/>
        <v>Peter Farlow</v>
      </c>
      <c r="B120" s="11">
        <f t="shared" si="38"/>
        <v>3</v>
      </c>
      <c r="C120" s="7">
        <f t="shared" si="38"/>
        <v>0</v>
      </c>
      <c r="D120" s="7">
        <f t="shared" si="38"/>
        <v>0</v>
      </c>
      <c r="E120" s="7">
        <f t="shared" si="38"/>
        <v>0</v>
      </c>
      <c r="F120" s="7">
        <f t="shared" si="38"/>
        <v>5</v>
      </c>
      <c r="G120" s="7">
        <f t="shared" si="38"/>
        <v>20</v>
      </c>
      <c r="H120" s="7">
        <f t="shared" si="38"/>
        <v>4</v>
      </c>
      <c r="I120" s="7">
        <f t="shared" si="38"/>
        <v>0</v>
      </c>
      <c r="J120" s="7">
        <f t="shared" si="38"/>
        <v>6</v>
      </c>
      <c r="K120" s="7">
        <f t="shared" si="38"/>
        <v>2</v>
      </c>
      <c r="L120" s="3">
        <f t="shared" si="39"/>
        <v>6</v>
      </c>
    </row>
    <row r="121" spans="1:24" x14ac:dyDescent="0.2">
      <c r="A121" s="11" t="str">
        <f t="shared" si="37"/>
        <v>Daniel Lander</v>
      </c>
      <c r="B121" s="11">
        <f t="shared" si="38"/>
        <v>10</v>
      </c>
      <c r="C121" s="7">
        <f t="shared" si="38"/>
        <v>7</v>
      </c>
      <c r="D121" s="7">
        <f t="shared" si="38"/>
        <v>9</v>
      </c>
      <c r="E121" s="7">
        <f t="shared" si="38"/>
        <v>5</v>
      </c>
      <c r="F121" s="7">
        <f t="shared" si="38"/>
        <v>6</v>
      </c>
      <c r="G121" s="7">
        <f t="shared" si="38"/>
        <v>36</v>
      </c>
      <c r="H121" s="7">
        <f t="shared" si="38"/>
        <v>3</v>
      </c>
      <c r="I121" s="7">
        <f t="shared" si="38"/>
        <v>3</v>
      </c>
      <c r="J121" s="7">
        <f t="shared" si="38"/>
        <v>14</v>
      </c>
      <c r="K121" s="7">
        <f t="shared" si="38"/>
        <v>1</v>
      </c>
      <c r="L121" s="3">
        <f t="shared" si="39"/>
        <v>46</v>
      </c>
    </row>
    <row r="122" spans="1:24" x14ac:dyDescent="0.2">
      <c r="A122" s="11" t="str">
        <f t="shared" si="37"/>
        <v>Tom Meeus</v>
      </c>
      <c r="B122" s="11">
        <f t="shared" si="38"/>
        <v>58</v>
      </c>
      <c r="C122" s="7">
        <f t="shared" si="38"/>
        <v>15</v>
      </c>
      <c r="D122" s="7">
        <f t="shared" si="38"/>
        <v>49</v>
      </c>
      <c r="E122" s="7">
        <f t="shared" si="38"/>
        <v>30</v>
      </c>
      <c r="F122" s="7">
        <f t="shared" si="38"/>
        <v>16</v>
      </c>
      <c r="G122" s="7">
        <f t="shared" si="38"/>
        <v>123</v>
      </c>
      <c r="H122" s="7">
        <f t="shared" si="38"/>
        <v>10</v>
      </c>
      <c r="I122" s="7">
        <f t="shared" si="38"/>
        <v>2</v>
      </c>
      <c r="J122" s="7">
        <f t="shared" si="38"/>
        <v>20</v>
      </c>
      <c r="K122" s="7">
        <f t="shared" si="38"/>
        <v>1</v>
      </c>
      <c r="L122" s="3">
        <f t="shared" si="39"/>
        <v>191</v>
      </c>
    </row>
    <row r="123" spans="1:24" x14ac:dyDescent="0.2">
      <c r="A123" s="11" t="str">
        <f t="shared" si="37"/>
        <v>Max Milder</v>
      </c>
      <c r="B123" s="11">
        <f t="shared" si="38"/>
        <v>19</v>
      </c>
      <c r="C123" s="7">
        <f t="shared" si="38"/>
        <v>6</v>
      </c>
      <c r="D123" s="7">
        <f t="shared" si="38"/>
        <v>10</v>
      </c>
      <c r="E123" s="7">
        <f t="shared" si="38"/>
        <v>6</v>
      </c>
      <c r="F123" s="7">
        <f t="shared" si="38"/>
        <v>22</v>
      </c>
      <c r="G123" s="7">
        <f t="shared" si="38"/>
        <v>65</v>
      </c>
      <c r="H123" s="7">
        <f t="shared" si="38"/>
        <v>12</v>
      </c>
      <c r="I123" s="7">
        <f t="shared" si="38"/>
        <v>2</v>
      </c>
      <c r="J123" s="7">
        <f t="shared" si="38"/>
        <v>23</v>
      </c>
      <c r="K123" s="7">
        <f t="shared" si="38"/>
        <v>2</v>
      </c>
      <c r="L123" s="3">
        <f t="shared" si="39"/>
        <v>62</v>
      </c>
    </row>
    <row r="124" spans="1:24" x14ac:dyDescent="0.2">
      <c r="A124" s="7" t="str">
        <f>A11</f>
        <v>Jun Wang</v>
      </c>
      <c r="B124" s="11">
        <f t="shared" si="38"/>
        <v>23</v>
      </c>
      <c r="C124" s="7">
        <f t="shared" si="38"/>
        <v>12</v>
      </c>
      <c r="D124" s="7">
        <f t="shared" si="38"/>
        <v>28</v>
      </c>
      <c r="E124" s="7">
        <f t="shared" si="38"/>
        <v>18</v>
      </c>
      <c r="F124" s="7">
        <f t="shared" si="38"/>
        <v>32</v>
      </c>
      <c r="G124" s="7">
        <f t="shared" si="38"/>
        <v>29</v>
      </c>
      <c r="H124" s="7">
        <f t="shared" si="38"/>
        <v>18</v>
      </c>
      <c r="I124" s="7">
        <f t="shared" si="38"/>
        <v>0</v>
      </c>
      <c r="J124" s="7">
        <f t="shared" si="38"/>
        <v>7</v>
      </c>
      <c r="K124" s="7">
        <f t="shared" si="38"/>
        <v>1</v>
      </c>
      <c r="L124" s="3">
        <f>(B124*2)+(C124*3)+E124</f>
        <v>100</v>
      </c>
    </row>
    <row r="125" spans="1:24" x14ac:dyDescent="0.2">
      <c r="A125" s="7">
        <f>A12</f>
        <v>0</v>
      </c>
      <c r="B125" s="21">
        <f t="shared" ref="B125:K125" si="40">B12+N12+B26+N26+B40+N40+B54+N54+B68+N68+B82+N82+B96+N96+B110</f>
        <v>0</v>
      </c>
      <c r="C125" s="16">
        <f t="shared" si="40"/>
        <v>0</v>
      </c>
      <c r="D125" s="16">
        <f t="shared" si="40"/>
        <v>0</v>
      </c>
      <c r="E125" s="16">
        <f t="shared" si="40"/>
        <v>0</v>
      </c>
      <c r="F125" s="16">
        <f t="shared" si="40"/>
        <v>0</v>
      </c>
      <c r="G125" s="16">
        <f t="shared" si="40"/>
        <v>0</v>
      </c>
      <c r="H125" s="16">
        <f t="shared" si="40"/>
        <v>0</v>
      </c>
      <c r="I125" s="16">
        <f t="shared" si="40"/>
        <v>0</v>
      </c>
      <c r="J125" s="16">
        <f t="shared" si="40"/>
        <v>0</v>
      </c>
      <c r="K125" s="16">
        <f t="shared" si="40"/>
        <v>0</v>
      </c>
      <c r="L125" s="3">
        <f>(B125*2)+(C125*3)+E125</f>
        <v>0</v>
      </c>
      <c r="M125" s="7"/>
    </row>
    <row r="126" spans="1:24" ht="13.5" thickBot="1" x14ac:dyDescent="0.25">
      <c r="A126" t="s">
        <v>20</v>
      </c>
      <c r="B126" s="67">
        <f t="shared" ref="B126:L126" si="41">SUM(B116:B125)</f>
        <v>179</v>
      </c>
      <c r="C126" s="68">
        <f t="shared" si="41"/>
        <v>54</v>
      </c>
      <c r="D126" s="68">
        <f t="shared" si="41"/>
        <v>127</v>
      </c>
      <c r="E126" s="68">
        <f t="shared" si="41"/>
        <v>72</v>
      </c>
      <c r="F126" s="68">
        <f t="shared" si="41"/>
        <v>106</v>
      </c>
      <c r="G126" s="68">
        <f t="shared" si="41"/>
        <v>459</v>
      </c>
      <c r="H126" s="68">
        <f t="shared" si="41"/>
        <v>79</v>
      </c>
      <c r="I126" s="68">
        <f t="shared" si="41"/>
        <v>18</v>
      </c>
      <c r="J126" s="68">
        <f t="shared" si="41"/>
        <v>142</v>
      </c>
      <c r="K126" s="68">
        <f t="shared" si="41"/>
        <v>18</v>
      </c>
      <c r="L126" s="40">
        <f t="shared" si="41"/>
        <v>592</v>
      </c>
    </row>
    <row r="127" spans="1:24" x14ac:dyDescent="0.2">
      <c r="A127" t="s">
        <v>47</v>
      </c>
      <c r="B127" s="7">
        <f>B126/(U147+V147)</f>
        <v>14.916666666666666</v>
      </c>
      <c r="C127" s="7">
        <f>C126/(U147+V147)</f>
        <v>4.5</v>
      </c>
      <c r="D127" s="66">
        <f>D126/(U147+V147)</f>
        <v>10.583333333333334</v>
      </c>
      <c r="E127" s="66">
        <f>E126/(U147+V147)</f>
        <v>6</v>
      </c>
      <c r="F127" s="66">
        <f>F126/(U147+V147)</f>
        <v>8.8333333333333339</v>
      </c>
      <c r="G127" s="66">
        <f>G126/(U147+V147)</f>
        <v>38.25</v>
      </c>
      <c r="H127" s="56">
        <f>H126/(U147+V147)</f>
        <v>6.583333333333333</v>
      </c>
      <c r="I127" s="56">
        <f>I126/(U147+V147)</f>
        <v>1.5</v>
      </c>
      <c r="J127" s="66">
        <f>J126/(U147+V147)</f>
        <v>11.833333333333334</v>
      </c>
      <c r="K127" s="66">
        <f>K126/(U147+V147)</f>
        <v>1.5</v>
      </c>
      <c r="L127" s="56">
        <f>L126/(U147+V147)</f>
        <v>49.333333333333336</v>
      </c>
      <c r="M127" s="2"/>
    </row>
    <row r="128" spans="1:24" x14ac:dyDescent="0.2">
      <c r="B128" s="7"/>
      <c r="C128" s="7"/>
      <c r="D128" s="7"/>
      <c r="E128" s="14">
        <f>+E126/D126</f>
        <v>0.56692913385826771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42">+A31</f>
        <v>Matt Allen</v>
      </c>
      <c r="B132">
        <f>SUM(U147:V147)-D132</f>
        <v>8</v>
      </c>
      <c r="D132" s="20">
        <f t="shared" ref="D132:D139" si="43">K116</f>
        <v>4</v>
      </c>
      <c r="E132" t="s">
        <v>1</v>
      </c>
      <c r="G132" t="s">
        <v>24</v>
      </c>
      <c r="H132" s="74" t="s">
        <v>149</v>
      </c>
      <c r="J132" s="19">
        <f>L13</f>
        <v>60</v>
      </c>
      <c r="K132" s="18" t="s">
        <v>25</v>
      </c>
      <c r="L132" s="20">
        <v>54</v>
      </c>
      <c r="M132" t="s">
        <v>8</v>
      </c>
      <c r="N132" t="s">
        <v>24</v>
      </c>
      <c r="O132" s="74" t="s">
        <v>165</v>
      </c>
      <c r="R132">
        <f>X55</f>
        <v>58</v>
      </c>
      <c r="S132" s="18" t="s">
        <v>25</v>
      </c>
      <c r="T132" s="20">
        <v>54</v>
      </c>
      <c r="U132">
        <f t="shared" ref="U132:U138" si="44">+IF(+J132&gt;L132,1,0)</f>
        <v>1</v>
      </c>
      <c r="V132">
        <f t="shared" ref="V132:V138" si="45">+IF(+L132&gt;J132,1,0)</f>
        <v>0</v>
      </c>
      <c r="Y132" s="20"/>
    </row>
    <row r="133" spans="1:25" x14ac:dyDescent="0.2">
      <c r="A133" s="7" t="str">
        <f t="shared" si="42"/>
        <v>Mike Brosseau</v>
      </c>
      <c r="B133">
        <f>SUM(U147:V147)-D133</f>
        <v>10</v>
      </c>
      <c r="D133" s="20">
        <f t="shared" si="43"/>
        <v>2</v>
      </c>
      <c r="E133" t="s">
        <v>2</v>
      </c>
      <c r="G133" t="s">
        <v>24</v>
      </c>
      <c r="H133" s="74" t="s">
        <v>85</v>
      </c>
      <c r="J133">
        <f>X13</f>
        <v>45</v>
      </c>
      <c r="K133" s="18" t="s">
        <v>25</v>
      </c>
      <c r="L133" s="20">
        <v>57</v>
      </c>
      <c r="M133" t="s">
        <v>9</v>
      </c>
      <c r="N133" t="s">
        <v>24</v>
      </c>
      <c r="O133" s="74" t="s">
        <v>168</v>
      </c>
      <c r="R133">
        <f>L69</f>
        <v>60</v>
      </c>
      <c r="S133" s="18" t="s">
        <v>25</v>
      </c>
      <c r="T133" s="20">
        <v>34</v>
      </c>
      <c r="U133">
        <f t="shared" si="44"/>
        <v>0</v>
      </c>
      <c r="V133">
        <f t="shared" si="45"/>
        <v>1</v>
      </c>
      <c r="Y133" s="20"/>
    </row>
    <row r="134" spans="1:25" x14ac:dyDescent="0.2">
      <c r="A134" s="7" t="str">
        <f t="shared" si="42"/>
        <v>Andrew Burke</v>
      </c>
      <c r="B134">
        <f>SUM(U147:V147)-D134</f>
        <v>7</v>
      </c>
      <c r="D134" s="20">
        <f t="shared" si="43"/>
        <v>5</v>
      </c>
      <c r="E134" t="s">
        <v>3</v>
      </c>
      <c r="G134" t="s">
        <v>24</v>
      </c>
      <c r="H134" s="74" t="s">
        <v>128</v>
      </c>
      <c r="J134">
        <f>L27</f>
        <v>52</v>
      </c>
      <c r="K134" s="18" t="s">
        <v>25</v>
      </c>
      <c r="L134" s="20">
        <v>50</v>
      </c>
      <c r="M134" t="s">
        <v>10</v>
      </c>
      <c r="N134" t="s">
        <v>24</v>
      </c>
      <c r="O134" s="74" t="s">
        <v>128</v>
      </c>
      <c r="R134">
        <f>X69</f>
        <v>48</v>
      </c>
      <c r="S134" s="18" t="s">
        <v>25</v>
      </c>
      <c r="T134" s="20">
        <v>52</v>
      </c>
      <c r="U134">
        <f t="shared" si="44"/>
        <v>1</v>
      </c>
      <c r="V134">
        <f t="shared" si="45"/>
        <v>0</v>
      </c>
      <c r="Y134" s="20"/>
    </row>
    <row r="135" spans="1:25" x14ac:dyDescent="0.2">
      <c r="A135" s="7" t="str">
        <f t="shared" si="42"/>
        <v>Jerry Fang</v>
      </c>
      <c r="B135">
        <f>SUM(U147:V147)-D135</f>
        <v>12</v>
      </c>
      <c r="D135" s="20">
        <f t="shared" si="43"/>
        <v>0</v>
      </c>
      <c r="E135" t="s">
        <v>4</v>
      </c>
      <c r="G135" t="s">
        <v>24</v>
      </c>
      <c r="H135" s="74" t="s">
        <v>161</v>
      </c>
      <c r="J135">
        <f>X27</f>
        <v>43</v>
      </c>
      <c r="K135" s="18" t="s">
        <v>25</v>
      </c>
      <c r="L135" s="20">
        <v>47</v>
      </c>
      <c r="M135" t="s">
        <v>11</v>
      </c>
      <c r="N135" t="s">
        <v>24</v>
      </c>
      <c r="O135" s="74" t="s">
        <v>90</v>
      </c>
      <c r="R135">
        <f>L83</f>
        <v>44</v>
      </c>
      <c r="S135" s="18" t="s">
        <v>25</v>
      </c>
      <c r="T135" s="20">
        <v>60</v>
      </c>
      <c r="U135">
        <f t="shared" si="44"/>
        <v>0</v>
      </c>
      <c r="V135">
        <f t="shared" si="45"/>
        <v>1</v>
      </c>
      <c r="Y135" s="20"/>
    </row>
    <row r="136" spans="1:25" x14ac:dyDescent="0.2">
      <c r="A136" s="7" t="str">
        <f t="shared" si="42"/>
        <v>Peter Farlow</v>
      </c>
      <c r="B136">
        <f>SUM(U147:V147)-D136</f>
        <v>10</v>
      </c>
      <c r="D136" s="20">
        <f t="shared" si="43"/>
        <v>2</v>
      </c>
      <c r="E136" t="s">
        <v>5</v>
      </c>
      <c r="G136" t="s">
        <v>24</v>
      </c>
      <c r="H136" s="74" t="s">
        <v>90</v>
      </c>
      <c r="J136">
        <f>L41</f>
        <v>52</v>
      </c>
      <c r="K136" s="18" t="s">
        <v>25</v>
      </c>
      <c r="L136" s="20">
        <v>35</v>
      </c>
      <c r="M136" t="s">
        <v>12</v>
      </c>
      <c r="N136" t="s">
        <v>24</v>
      </c>
      <c r="O136" s="74" t="s">
        <v>165</v>
      </c>
      <c r="R136">
        <f>X83</f>
        <v>42</v>
      </c>
      <c r="S136" s="18" t="s">
        <v>25</v>
      </c>
      <c r="T136" s="20">
        <v>54</v>
      </c>
      <c r="U136">
        <f t="shared" si="44"/>
        <v>1</v>
      </c>
      <c r="V136">
        <f t="shared" si="45"/>
        <v>0</v>
      </c>
      <c r="Y136" s="20"/>
    </row>
    <row r="137" spans="1:25" x14ac:dyDescent="0.2">
      <c r="A137" s="7" t="str">
        <f t="shared" si="42"/>
        <v>Daniel Lander</v>
      </c>
      <c r="B137">
        <f>SUM(U147:V147)-D137</f>
        <v>11</v>
      </c>
      <c r="D137" s="20">
        <f t="shared" si="43"/>
        <v>1</v>
      </c>
      <c r="E137" t="s">
        <v>6</v>
      </c>
      <c r="G137" t="s">
        <v>24</v>
      </c>
      <c r="H137" s="74" t="s">
        <v>138</v>
      </c>
      <c r="J137">
        <f>X41</f>
        <v>40</v>
      </c>
      <c r="K137" s="18" t="s">
        <v>25</v>
      </c>
      <c r="L137" s="20">
        <v>35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44"/>
        <v>1</v>
      </c>
      <c r="V137">
        <f t="shared" si="45"/>
        <v>0</v>
      </c>
      <c r="Y137" s="20"/>
    </row>
    <row r="138" spans="1:25" x14ac:dyDescent="0.2">
      <c r="A138" s="7" t="str">
        <f t="shared" si="42"/>
        <v>Tom Meeus</v>
      </c>
      <c r="B138">
        <f>SUM(U147:V147)-D138</f>
        <v>11</v>
      </c>
      <c r="D138" s="20">
        <f t="shared" si="43"/>
        <v>1</v>
      </c>
      <c r="E138" t="s">
        <v>7</v>
      </c>
      <c r="G138" t="s">
        <v>24</v>
      </c>
      <c r="H138" s="74" t="s">
        <v>85</v>
      </c>
      <c r="J138">
        <f>L55</f>
        <v>48</v>
      </c>
      <c r="K138" s="18" t="s">
        <v>25</v>
      </c>
      <c r="L138" s="20">
        <v>50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44"/>
        <v>0</v>
      </c>
      <c r="V138">
        <f t="shared" si="45"/>
        <v>1</v>
      </c>
      <c r="Y138" s="20"/>
    </row>
    <row r="139" spans="1:25" x14ac:dyDescent="0.2">
      <c r="A139" s="7" t="str">
        <f t="shared" si="42"/>
        <v>Max Milder</v>
      </c>
      <c r="B139">
        <f>SUM(U147:V147)-D139</f>
        <v>10</v>
      </c>
      <c r="D139" s="20">
        <f t="shared" si="43"/>
        <v>2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46">+IF(R132&gt;T132,1,0)</f>
        <v>1</v>
      </c>
      <c r="V139">
        <f t="shared" ref="V139:V146" si="47">+IF(+T132&gt;R132,1,0)</f>
        <v>0</v>
      </c>
    </row>
    <row r="140" spans="1:25" x14ac:dyDescent="0.2">
      <c r="A140" s="7" t="str">
        <f t="shared" si="42"/>
        <v>Jun Wang</v>
      </c>
      <c r="B140">
        <f>SUM(U147:V147)-D140</f>
        <v>11</v>
      </c>
      <c r="D140" s="20">
        <f t="shared" ref="D140:D141" si="48">K124</f>
        <v>1</v>
      </c>
      <c r="U140">
        <f t="shared" si="46"/>
        <v>1</v>
      </c>
      <c r="V140">
        <f t="shared" si="47"/>
        <v>0</v>
      </c>
    </row>
    <row r="141" spans="1:25" x14ac:dyDescent="0.2">
      <c r="A141" s="7">
        <f t="shared" si="42"/>
        <v>0</v>
      </c>
      <c r="B141">
        <f>SUM(U147:V147)-D141</f>
        <v>12</v>
      </c>
      <c r="D141" s="20">
        <f t="shared" si="48"/>
        <v>0</v>
      </c>
      <c r="U141">
        <f t="shared" si="46"/>
        <v>0</v>
      </c>
      <c r="V141">
        <f t="shared" si="47"/>
        <v>1</v>
      </c>
    </row>
    <row r="142" spans="1:25" x14ac:dyDescent="0.2">
      <c r="A142" s="1" t="s">
        <v>56</v>
      </c>
      <c r="U142">
        <f t="shared" si="46"/>
        <v>0</v>
      </c>
      <c r="V142">
        <f t="shared" si="47"/>
        <v>1</v>
      </c>
    </row>
    <row r="143" spans="1:25" x14ac:dyDescent="0.2">
      <c r="U143">
        <f t="shared" si="46"/>
        <v>0</v>
      </c>
      <c r="V143">
        <f t="shared" si="47"/>
        <v>1</v>
      </c>
    </row>
    <row r="144" spans="1:25" x14ac:dyDescent="0.2">
      <c r="A144" t="str">
        <f>A31</f>
        <v>Matt Allen</v>
      </c>
      <c r="J144">
        <f>SUM(J132:J138)+SUM(R132:R139)</f>
        <v>592</v>
      </c>
      <c r="L144">
        <f>SUM(L132:L138)+SUM(T132:T139)</f>
        <v>582</v>
      </c>
      <c r="U144">
        <f t="shared" si="46"/>
        <v>0</v>
      </c>
      <c r="V144">
        <f t="shared" si="47"/>
        <v>0</v>
      </c>
    </row>
    <row r="145" spans="1:22" x14ac:dyDescent="0.2">
      <c r="A145" t="str">
        <f t="shared" ref="A145:A153" si="49">A32</f>
        <v>Mike Brosseau</v>
      </c>
      <c r="U145">
        <f t="shared" si="46"/>
        <v>0</v>
      </c>
      <c r="V145">
        <f t="shared" si="47"/>
        <v>0</v>
      </c>
    </row>
    <row r="146" spans="1:22" x14ac:dyDescent="0.2">
      <c r="A146" t="str">
        <f t="shared" si="49"/>
        <v>Andrew Burke</v>
      </c>
      <c r="U146">
        <f t="shared" si="46"/>
        <v>0</v>
      </c>
      <c r="V146">
        <f t="shared" si="47"/>
        <v>0</v>
      </c>
    </row>
    <row r="147" spans="1:22" x14ac:dyDescent="0.2">
      <c r="A147" t="str">
        <f t="shared" si="49"/>
        <v>Jerry Fang</v>
      </c>
      <c r="U147" s="41">
        <f>SUM(U132:U146)</f>
        <v>6</v>
      </c>
      <c r="V147" s="41">
        <f>SUM(V132:V146)</f>
        <v>6</v>
      </c>
    </row>
    <row r="148" spans="1:22" x14ac:dyDescent="0.2">
      <c r="A148" t="str">
        <f t="shared" si="49"/>
        <v>Peter Farlow</v>
      </c>
    </row>
    <row r="149" spans="1:22" x14ac:dyDescent="0.2">
      <c r="A149" t="str">
        <f t="shared" si="49"/>
        <v>Daniel Lander</v>
      </c>
    </row>
    <row r="150" spans="1:22" x14ac:dyDescent="0.2">
      <c r="A150" t="str">
        <f t="shared" si="49"/>
        <v>Tom Meeus</v>
      </c>
    </row>
    <row r="151" spans="1:22" x14ac:dyDescent="0.2">
      <c r="A151" t="str">
        <f t="shared" si="49"/>
        <v>Max Milder</v>
      </c>
    </row>
    <row r="152" spans="1:22" x14ac:dyDescent="0.2">
      <c r="A152" t="str">
        <f t="shared" si="49"/>
        <v>Jun Wang</v>
      </c>
    </row>
    <row r="153" spans="1:22" x14ac:dyDescent="0.2">
      <c r="A153">
        <f t="shared" si="49"/>
        <v>0</v>
      </c>
    </row>
  </sheetData>
  <mergeCells count="10">
    <mergeCell ref="N15:X15"/>
    <mergeCell ref="N1:X1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3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K152"/>
  <sheetViews>
    <sheetView workbookViewId="0">
      <selection activeCell="U80" sqref="U80"/>
    </sheetView>
  </sheetViews>
  <sheetFormatPr defaultRowHeight="12.75" x14ac:dyDescent="0.2"/>
  <cols>
    <col min="1" max="1" width="21.5703125" bestFit="1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128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73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129</v>
      </c>
      <c r="B3" s="11">
        <v>1</v>
      </c>
      <c r="C3" s="7"/>
      <c r="D3" s="7">
        <v>4</v>
      </c>
      <c r="E3" s="7">
        <v>2</v>
      </c>
      <c r="F3" s="7">
        <v>2</v>
      </c>
      <c r="G3" s="7">
        <v>7</v>
      </c>
      <c r="H3" s="7">
        <v>1</v>
      </c>
      <c r="I3" s="7"/>
      <c r="J3" s="7">
        <v>2</v>
      </c>
      <c r="K3" s="7"/>
      <c r="L3" s="38">
        <f t="shared" ref="L3:L10" si="0">(B3*2)+(C3*3)+E3</f>
        <v>4</v>
      </c>
      <c r="M3" s="11"/>
      <c r="N3" s="11">
        <v>3</v>
      </c>
      <c r="O3" s="7">
        <v>1</v>
      </c>
      <c r="P3" s="7">
        <v>4</v>
      </c>
      <c r="Q3" s="7">
        <v>1</v>
      </c>
      <c r="R3" s="7"/>
      <c r="S3" s="7">
        <v>12</v>
      </c>
      <c r="T3" s="7">
        <v>4</v>
      </c>
      <c r="U3" s="7"/>
      <c r="V3" s="7">
        <v>1</v>
      </c>
      <c r="W3" s="7"/>
      <c r="X3" s="38">
        <f t="shared" ref="X3:X10" si="1">(N3*2)+(O3*3)+Q3</f>
        <v>10</v>
      </c>
    </row>
    <row r="4" spans="1:37" x14ac:dyDescent="0.2">
      <c r="A4" s="7" t="s">
        <v>121</v>
      </c>
      <c r="B4" s="11"/>
      <c r="C4" s="7"/>
      <c r="D4" s="7"/>
      <c r="E4" s="7"/>
      <c r="F4" s="7"/>
      <c r="G4" s="7">
        <v>2</v>
      </c>
      <c r="H4" s="7">
        <v>1</v>
      </c>
      <c r="I4" s="7"/>
      <c r="J4" s="7">
        <v>4</v>
      </c>
      <c r="K4" s="7"/>
      <c r="L4" s="3">
        <f t="shared" si="0"/>
        <v>0</v>
      </c>
      <c r="M4" s="11"/>
      <c r="N4" s="11"/>
      <c r="O4" s="7"/>
      <c r="P4" s="7"/>
      <c r="Q4" s="7"/>
      <c r="R4" s="7"/>
      <c r="S4" s="7">
        <v>2</v>
      </c>
      <c r="T4" s="7">
        <v>1</v>
      </c>
      <c r="U4" s="7"/>
      <c r="V4" s="7"/>
      <c r="W4" s="7"/>
      <c r="X4" s="3">
        <f t="shared" si="1"/>
        <v>0</v>
      </c>
    </row>
    <row r="5" spans="1:37" x14ac:dyDescent="0.2">
      <c r="A5" s="7" t="s">
        <v>104</v>
      </c>
      <c r="B5" s="11"/>
      <c r="C5" s="7"/>
      <c r="D5" s="7"/>
      <c r="E5" s="7"/>
      <c r="F5" s="7"/>
      <c r="G5" s="7"/>
      <c r="H5" s="7"/>
      <c r="I5" s="7"/>
      <c r="J5" s="7"/>
      <c r="K5" s="7">
        <v>1</v>
      </c>
      <c r="L5" s="3">
        <f t="shared" si="0"/>
        <v>0</v>
      </c>
      <c r="M5" s="11"/>
      <c r="N5" s="11">
        <v>5</v>
      </c>
      <c r="O5" s="7"/>
      <c r="P5" s="7">
        <v>2</v>
      </c>
      <c r="Q5" s="7">
        <v>2</v>
      </c>
      <c r="R5" s="7"/>
      <c r="S5" s="7">
        <v>4</v>
      </c>
      <c r="T5" s="7">
        <v>1</v>
      </c>
      <c r="U5" s="7">
        <v>1</v>
      </c>
      <c r="V5" s="7">
        <v>3</v>
      </c>
      <c r="W5" s="7"/>
      <c r="X5" s="3">
        <f t="shared" si="1"/>
        <v>12</v>
      </c>
    </row>
    <row r="6" spans="1:37" x14ac:dyDescent="0.2">
      <c r="A6" s="7" t="s">
        <v>105</v>
      </c>
      <c r="B6" s="11">
        <v>1</v>
      </c>
      <c r="C6" s="7"/>
      <c r="D6" s="7"/>
      <c r="E6" s="7"/>
      <c r="F6" s="7"/>
      <c r="G6" s="7">
        <v>4</v>
      </c>
      <c r="H6" s="7"/>
      <c r="I6" s="7"/>
      <c r="J6" s="7">
        <v>3</v>
      </c>
      <c r="K6" s="7"/>
      <c r="L6" s="3">
        <f t="shared" si="0"/>
        <v>2</v>
      </c>
      <c r="M6" s="11"/>
      <c r="N6" s="11"/>
      <c r="O6" s="7"/>
      <c r="P6" s="7">
        <v>2</v>
      </c>
      <c r="Q6" s="7">
        <v>1</v>
      </c>
      <c r="R6" s="7"/>
      <c r="S6" s="7"/>
      <c r="T6" s="7"/>
      <c r="U6" s="7"/>
      <c r="V6" s="7">
        <v>2</v>
      </c>
      <c r="W6" s="7"/>
      <c r="X6" s="3">
        <f t="shared" si="1"/>
        <v>1</v>
      </c>
    </row>
    <row r="7" spans="1:37" x14ac:dyDescent="0.2">
      <c r="A7" s="7" t="s">
        <v>109</v>
      </c>
      <c r="B7" s="11">
        <v>3</v>
      </c>
      <c r="C7" s="7">
        <v>1</v>
      </c>
      <c r="D7" s="7">
        <v>5</v>
      </c>
      <c r="E7" s="7">
        <v>5</v>
      </c>
      <c r="F7" s="7">
        <v>4</v>
      </c>
      <c r="G7" s="7">
        <v>4</v>
      </c>
      <c r="H7" s="7">
        <v>2</v>
      </c>
      <c r="I7" s="7"/>
      <c r="J7" s="7">
        <v>1</v>
      </c>
      <c r="K7" s="7"/>
      <c r="L7" s="3">
        <f t="shared" si="0"/>
        <v>14</v>
      </c>
      <c r="M7" s="11"/>
      <c r="N7" s="11">
        <v>4</v>
      </c>
      <c r="O7" s="7">
        <v>2</v>
      </c>
      <c r="P7" s="7"/>
      <c r="Q7" s="7"/>
      <c r="R7" s="7">
        <v>6</v>
      </c>
      <c r="S7" s="7">
        <v>5</v>
      </c>
      <c r="T7" s="7">
        <v>3</v>
      </c>
      <c r="U7" s="7"/>
      <c r="V7" s="7"/>
      <c r="W7" s="7"/>
      <c r="X7" s="3">
        <f t="shared" si="1"/>
        <v>14</v>
      </c>
    </row>
    <row r="8" spans="1:37" x14ac:dyDescent="0.2">
      <c r="A8" s="7" t="s">
        <v>110</v>
      </c>
      <c r="B8" s="11">
        <v>1</v>
      </c>
      <c r="C8" s="7">
        <v>4</v>
      </c>
      <c r="D8" s="7"/>
      <c r="E8" s="7"/>
      <c r="F8" s="7">
        <v>2</v>
      </c>
      <c r="G8" s="7">
        <v>9</v>
      </c>
      <c r="H8" s="7">
        <v>1</v>
      </c>
      <c r="I8" s="7">
        <v>1</v>
      </c>
      <c r="J8" s="7">
        <v>1</v>
      </c>
      <c r="K8" s="7"/>
      <c r="L8" s="3">
        <f t="shared" si="0"/>
        <v>14</v>
      </c>
      <c r="M8" s="11"/>
      <c r="N8" s="11"/>
      <c r="O8" s="7">
        <v>2</v>
      </c>
      <c r="P8" s="7"/>
      <c r="Q8" s="7"/>
      <c r="R8" s="7">
        <v>5</v>
      </c>
      <c r="S8" s="7">
        <v>8</v>
      </c>
      <c r="T8" s="7">
        <v>1</v>
      </c>
      <c r="U8" s="7"/>
      <c r="V8" s="7">
        <v>2</v>
      </c>
      <c r="W8" s="7"/>
      <c r="X8" s="3">
        <f t="shared" si="1"/>
        <v>6</v>
      </c>
    </row>
    <row r="9" spans="1:37" x14ac:dyDescent="0.2">
      <c r="A9" s="7" t="s">
        <v>114</v>
      </c>
      <c r="B9" s="11"/>
      <c r="C9" s="7"/>
      <c r="D9" s="7">
        <v>1</v>
      </c>
      <c r="E9" s="7"/>
      <c r="F9" s="7">
        <v>1</v>
      </c>
      <c r="G9" s="7">
        <v>1</v>
      </c>
      <c r="H9" s="7"/>
      <c r="I9" s="7"/>
      <c r="J9" s="7">
        <v>2</v>
      </c>
      <c r="K9" s="7"/>
      <c r="L9" s="3">
        <f t="shared" si="0"/>
        <v>0</v>
      </c>
      <c r="M9" s="11"/>
      <c r="N9" s="11"/>
      <c r="O9" s="7"/>
      <c r="P9" s="7">
        <v>2</v>
      </c>
      <c r="Q9" s="7">
        <v>2</v>
      </c>
      <c r="R9" s="7">
        <v>2</v>
      </c>
      <c r="S9" s="7"/>
      <c r="T9" s="7">
        <v>1</v>
      </c>
      <c r="U9" s="7"/>
      <c r="V9" s="7">
        <v>3</v>
      </c>
      <c r="W9" s="7"/>
      <c r="X9" s="3">
        <f t="shared" si="1"/>
        <v>2</v>
      </c>
    </row>
    <row r="10" spans="1:37" x14ac:dyDescent="0.2">
      <c r="A10" s="7" t="s">
        <v>101</v>
      </c>
      <c r="B10" s="11">
        <v>1</v>
      </c>
      <c r="C10" s="7">
        <v>3</v>
      </c>
      <c r="D10" s="7"/>
      <c r="E10" s="7"/>
      <c r="F10" s="7">
        <v>3</v>
      </c>
      <c r="G10" s="7">
        <v>6</v>
      </c>
      <c r="H10" s="7">
        <v>2</v>
      </c>
      <c r="I10" s="7"/>
      <c r="J10" s="7">
        <v>5</v>
      </c>
      <c r="K10" s="7"/>
      <c r="L10" s="3">
        <f t="shared" si="0"/>
        <v>11</v>
      </c>
      <c r="M10" s="11"/>
      <c r="N10" s="11"/>
      <c r="O10" s="7"/>
      <c r="P10" s="7"/>
      <c r="Q10" s="7"/>
      <c r="R10" s="7"/>
      <c r="S10" s="7"/>
      <c r="T10" s="7"/>
      <c r="U10" s="7"/>
      <c r="V10" s="7"/>
      <c r="W10" s="7">
        <v>1</v>
      </c>
      <c r="X10" s="3">
        <f t="shared" si="1"/>
        <v>0</v>
      </c>
    </row>
    <row r="11" spans="1:37" x14ac:dyDescent="0.2">
      <c r="A11" s="7" t="s">
        <v>94</v>
      </c>
      <c r="B11" s="11">
        <v>2</v>
      </c>
      <c r="C11" s="7"/>
      <c r="D11" s="7"/>
      <c r="E11" s="7"/>
      <c r="F11" s="7"/>
      <c r="G11" s="7">
        <v>4</v>
      </c>
      <c r="H11" s="7"/>
      <c r="I11" s="7"/>
      <c r="J11" s="7">
        <v>2</v>
      </c>
      <c r="K11" s="7"/>
      <c r="L11" s="3">
        <f>(B11*2)+(C11*3)+E11</f>
        <v>4</v>
      </c>
      <c r="M11" s="11"/>
      <c r="N11" s="11">
        <v>1</v>
      </c>
      <c r="O11" s="7">
        <v>1</v>
      </c>
      <c r="P11" s="7"/>
      <c r="Q11" s="7"/>
      <c r="R11" s="7">
        <v>2</v>
      </c>
      <c r="S11" s="7"/>
      <c r="T11" s="7"/>
      <c r="U11" s="7"/>
      <c r="V11" s="7">
        <v>1</v>
      </c>
      <c r="W11" s="7"/>
      <c r="X11" s="3">
        <f>(N11*2)+(O11*3)+Q11</f>
        <v>5</v>
      </c>
    </row>
    <row r="12" spans="1:37" x14ac:dyDescent="0.2">
      <c r="A12" s="7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3">
        <f>(B12*2)+(C12*3)+E12</f>
        <v>0</v>
      </c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/>
      <c r="X12" s="3">
        <f>(N12*2)+(O12*3)+Q12</f>
        <v>0</v>
      </c>
    </row>
    <row r="13" spans="1:37" ht="13.5" thickBot="1" x14ac:dyDescent="0.25">
      <c r="A13" s="7" t="s">
        <v>19</v>
      </c>
      <c r="B13" s="12">
        <f t="shared" ref="B13:L13" si="2">SUM(B3:B12)</f>
        <v>9</v>
      </c>
      <c r="C13" s="13">
        <f t="shared" si="2"/>
        <v>8</v>
      </c>
      <c r="D13" s="13">
        <f t="shared" si="2"/>
        <v>10</v>
      </c>
      <c r="E13" s="13">
        <f t="shared" si="2"/>
        <v>7</v>
      </c>
      <c r="F13" s="13">
        <f t="shared" si="2"/>
        <v>12</v>
      </c>
      <c r="G13" s="13">
        <f t="shared" si="2"/>
        <v>37</v>
      </c>
      <c r="H13" s="13">
        <f t="shared" si="2"/>
        <v>7</v>
      </c>
      <c r="I13" s="13">
        <f t="shared" si="2"/>
        <v>1</v>
      </c>
      <c r="J13" s="13">
        <f t="shared" si="2"/>
        <v>20</v>
      </c>
      <c r="K13" s="13">
        <f t="shared" si="2"/>
        <v>1</v>
      </c>
      <c r="L13" s="43">
        <f t="shared" si="2"/>
        <v>49</v>
      </c>
      <c r="M13" s="7"/>
      <c r="N13" s="12">
        <f t="shared" ref="N13:X13" si="3">SUM(N3:N12)</f>
        <v>13</v>
      </c>
      <c r="O13" s="13">
        <f t="shared" si="3"/>
        <v>6</v>
      </c>
      <c r="P13" s="13">
        <f t="shared" si="3"/>
        <v>10</v>
      </c>
      <c r="Q13" s="13">
        <f t="shared" si="3"/>
        <v>6</v>
      </c>
      <c r="R13" s="13">
        <f t="shared" si="3"/>
        <v>15</v>
      </c>
      <c r="S13" s="13">
        <f t="shared" si="3"/>
        <v>31</v>
      </c>
      <c r="T13" s="13">
        <f t="shared" si="3"/>
        <v>11</v>
      </c>
      <c r="U13" s="13">
        <f t="shared" si="3"/>
        <v>1</v>
      </c>
      <c r="V13" s="13">
        <f t="shared" si="3"/>
        <v>12</v>
      </c>
      <c r="W13" s="13">
        <f t="shared" si="3"/>
        <v>1</v>
      </c>
      <c r="X13" s="43">
        <f t="shared" si="3"/>
        <v>50</v>
      </c>
    </row>
    <row r="14" spans="1:37" x14ac:dyDescent="0.2">
      <c r="A14" s="7"/>
      <c r="B14" s="7"/>
      <c r="C14" s="7"/>
      <c r="D14" s="7"/>
      <c r="E14" s="14">
        <f>+E13/D13</f>
        <v>0.7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0.6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 t="shared" ref="A17:A24" si="4">A3</f>
        <v>Michael Aragon-Robbins</v>
      </c>
      <c r="B17" s="11">
        <v>1</v>
      </c>
      <c r="C17" s="7"/>
      <c r="D17" s="7"/>
      <c r="E17" s="7"/>
      <c r="F17" s="42">
        <v>1</v>
      </c>
      <c r="G17" s="7">
        <v>7</v>
      </c>
      <c r="H17" s="7"/>
      <c r="I17" s="7"/>
      <c r="J17" s="7">
        <v>1</v>
      </c>
      <c r="K17" s="7"/>
      <c r="L17" s="38">
        <f t="shared" ref="L17:L24" si="5">(B17*2)+(C17*3)+E17</f>
        <v>2</v>
      </c>
      <c r="M17" s="7"/>
      <c r="N17" s="11">
        <v>1</v>
      </c>
      <c r="O17" s="7"/>
      <c r="P17" s="7">
        <v>2</v>
      </c>
      <c r="Q17" s="7"/>
      <c r="R17" s="7"/>
      <c r="S17" s="7">
        <v>8</v>
      </c>
      <c r="T17" s="7">
        <v>2</v>
      </c>
      <c r="U17" s="7"/>
      <c r="V17" s="7">
        <v>2</v>
      </c>
      <c r="W17" s="7"/>
      <c r="X17" s="38">
        <f t="shared" ref="X17:X24" si="6">(N17*2)+(O17*3)+Q17</f>
        <v>2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 t="shared" si="4"/>
        <v>Chris Burns</v>
      </c>
      <c r="B18" s="11"/>
      <c r="C18" s="7"/>
      <c r="D18" s="7"/>
      <c r="E18" s="7"/>
      <c r="F18" s="7"/>
      <c r="G18" s="7">
        <v>2</v>
      </c>
      <c r="H18" s="7"/>
      <c r="I18" s="7"/>
      <c r="J18" s="7"/>
      <c r="K18" s="7"/>
      <c r="L18" s="3">
        <f t="shared" si="5"/>
        <v>0</v>
      </c>
      <c r="M18" s="7"/>
      <c r="N18" s="11"/>
      <c r="O18" s="7"/>
      <c r="P18" s="7"/>
      <c r="Q18" s="7"/>
      <c r="R18" s="7"/>
      <c r="S18" s="7">
        <v>1</v>
      </c>
      <c r="T18" s="7">
        <v>2</v>
      </c>
      <c r="U18" s="7"/>
      <c r="V18" s="7"/>
      <c r="W18" s="7"/>
      <c r="X18" s="3">
        <f t="shared" si="6"/>
        <v>0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si="4"/>
        <v>Jake Cotto</v>
      </c>
      <c r="B19" s="11">
        <v>2</v>
      </c>
      <c r="C19" s="7">
        <v>1</v>
      </c>
      <c r="D19" s="7"/>
      <c r="E19" s="7"/>
      <c r="F19" s="7"/>
      <c r="G19" s="7">
        <v>8</v>
      </c>
      <c r="H19" s="7"/>
      <c r="I19" s="7">
        <v>4</v>
      </c>
      <c r="J19" s="7">
        <v>2</v>
      </c>
      <c r="K19" s="7"/>
      <c r="L19" s="3">
        <f t="shared" si="5"/>
        <v>7</v>
      </c>
      <c r="M19" s="7"/>
      <c r="N19" s="11">
        <v>2</v>
      </c>
      <c r="O19" s="7"/>
      <c r="P19" s="7"/>
      <c r="Q19" s="7"/>
      <c r="R19" s="7"/>
      <c r="S19" s="7">
        <v>4</v>
      </c>
      <c r="T19" s="7"/>
      <c r="U19" s="7">
        <v>1</v>
      </c>
      <c r="V19" s="7">
        <v>3</v>
      </c>
      <c r="W19" s="7"/>
      <c r="X19" s="3">
        <f t="shared" si="6"/>
        <v>4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4"/>
        <v>Ryan Dacey</v>
      </c>
      <c r="B20" s="11">
        <v>1</v>
      </c>
      <c r="C20" s="7"/>
      <c r="D20" s="7">
        <v>1</v>
      </c>
      <c r="E20" s="7"/>
      <c r="F20" s="7">
        <v>2</v>
      </c>
      <c r="G20" s="7">
        <v>5</v>
      </c>
      <c r="H20" s="7"/>
      <c r="I20" s="7"/>
      <c r="J20" s="7">
        <v>2</v>
      </c>
      <c r="K20" s="7"/>
      <c r="L20" s="3">
        <f t="shared" si="5"/>
        <v>2</v>
      </c>
      <c r="M20" s="7"/>
      <c r="N20" s="11"/>
      <c r="O20" s="7"/>
      <c r="P20" s="7">
        <v>2</v>
      </c>
      <c r="Q20" s="7"/>
      <c r="R20" s="7"/>
      <c r="S20" s="7">
        <v>4</v>
      </c>
      <c r="T20" s="7"/>
      <c r="U20" s="7"/>
      <c r="V20" s="7"/>
      <c r="W20" s="7"/>
      <c r="X20" s="3">
        <f t="shared" si="6"/>
        <v>0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4"/>
        <v>Greg Dufraisse</v>
      </c>
      <c r="B21" s="11">
        <v>2</v>
      </c>
      <c r="C21" s="7">
        <v>1</v>
      </c>
      <c r="D21" s="7">
        <v>1</v>
      </c>
      <c r="E21" s="7">
        <v>1</v>
      </c>
      <c r="F21" s="7"/>
      <c r="G21" s="7">
        <v>2</v>
      </c>
      <c r="H21" s="7">
        <v>1</v>
      </c>
      <c r="I21" s="7"/>
      <c r="J21" s="7"/>
      <c r="K21" s="7"/>
      <c r="L21" s="3">
        <f t="shared" si="5"/>
        <v>8</v>
      </c>
      <c r="M21" s="7"/>
      <c r="N21" s="11"/>
      <c r="O21" s="7">
        <v>1</v>
      </c>
      <c r="P21" s="7"/>
      <c r="Q21" s="7"/>
      <c r="R21" s="7">
        <v>2</v>
      </c>
      <c r="S21" s="7">
        <v>5</v>
      </c>
      <c r="T21" s="7">
        <v>2</v>
      </c>
      <c r="U21" s="7"/>
      <c r="V21" s="7"/>
      <c r="W21" s="7"/>
      <c r="X21" s="3">
        <f t="shared" si="6"/>
        <v>3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4"/>
        <v>Terry Epps</v>
      </c>
      <c r="B22" s="11">
        <v>4</v>
      </c>
      <c r="C22" s="7"/>
      <c r="D22" s="7"/>
      <c r="E22" s="7"/>
      <c r="F22" s="7">
        <v>1</v>
      </c>
      <c r="G22" s="7">
        <v>5</v>
      </c>
      <c r="H22" s="7">
        <v>2</v>
      </c>
      <c r="I22" s="7"/>
      <c r="J22" s="7"/>
      <c r="K22" s="7"/>
      <c r="L22" s="3">
        <f t="shared" si="5"/>
        <v>8</v>
      </c>
      <c r="M22" s="7"/>
      <c r="N22" s="11">
        <v>3</v>
      </c>
      <c r="O22" s="7">
        <v>2</v>
      </c>
      <c r="P22" s="7">
        <v>4</v>
      </c>
      <c r="Q22" s="7">
        <v>3</v>
      </c>
      <c r="R22" s="7">
        <v>2</v>
      </c>
      <c r="S22" s="7">
        <v>6</v>
      </c>
      <c r="T22" s="7">
        <v>1</v>
      </c>
      <c r="U22" s="7">
        <v>2</v>
      </c>
      <c r="V22" s="7">
        <v>1</v>
      </c>
      <c r="W22" s="7"/>
      <c r="X22" s="3">
        <f t="shared" si="6"/>
        <v>15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4"/>
        <v>Conroy Jackson</v>
      </c>
      <c r="B23" s="11"/>
      <c r="C23" s="7">
        <v>1</v>
      </c>
      <c r="D23" s="7"/>
      <c r="E23" s="7"/>
      <c r="F23" s="7"/>
      <c r="G23" s="7">
        <v>1</v>
      </c>
      <c r="H23" s="7">
        <v>1</v>
      </c>
      <c r="I23" s="7"/>
      <c r="J23" s="7"/>
      <c r="K23" s="7"/>
      <c r="L23" s="3">
        <f t="shared" si="5"/>
        <v>3</v>
      </c>
      <c r="M23" s="7"/>
      <c r="N23" s="11"/>
      <c r="O23" s="7">
        <v>1</v>
      </c>
      <c r="P23" s="7"/>
      <c r="Q23" s="7"/>
      <c r="R23" s="7"/>
      <c r="S23" s="7"/>
      <c r="T23" s="7">
        <v>1</v>
      </c>
      <c r="U23" s="7"/>
      <c r="V23" s="7"/>
      <c r="W23" s="7"/>
      <c r="X23" s="3">
        <f t="shared" si="6"/>
        <v>3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4"/>
        <v>Brandon Ortez</v>
      </c>
      <c r="B24" s="11">
        <v>3</v>
      </c>
      <c r="C24" s="7">
        <v>3</v>
      </c>
      <c r="D24" s="7">
        <v>3</v>
      </c>
      <c r="E24" s="7">
        <v>2</v>
      </c>
      <c r="F24" s="7">
        <v>2</v>
      </c>
      <c r="G24" s="7">
        <v>4</v>
      </c>
      <c r="H24" s="7">
        <v>1</v>
      </c>
      <c r="I24" s="7"/>
      <c r="J24" s="7">
        <v>1</v>
      </c>
      <c r="K24" s="7"/>
      <c r="L24" s="3">
        <f t="shared" si="5"/>
        <v>17</v>
      </c>
      <c r="M24" s="7"/>
      <c r="N24" s="11">
        <v>5</v>
      </c>
      <c r="O24" s="7">
        <v>1</v>
      </c>
      <c r="P24" s="7">
        <v>5</v>
      </c>
      <c r="Q24" s="7">
        <v>2</v>
      </c>
      <c r="R24" s="7">
        <v>2</v>
      </c>
      <c r="S24" s="7">
        <v>4</v>
      </c>
      <c r="T24" s="7">
        <v>2</v>
      </c>
      <c r="U24" s="7"/>
      <c r="V24" s="7">
        <v>3</v>
      </c>
      <c r="W24" s="7"/>
      <c r="X24" s="3">
        <f t="shared" si="6"/>
        <v>15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Kevin St. Gelais</v>
      </c>
      <c r="B25" s="11"/>
      <c r="C25" s="7"/>
      <c r="D25" s="7"/>
      <c r="E25" s="7"/>
      <c r="F25" s="7"/>
      <c r="G25" s="7"/>
      <c r="H25" s="7"/>
      <c r="I25" s="7"/>
      <c r="J25" s="7"/>
      <c r="K25" s="7">
        <v>1</v>
      </c>
      <c r="L25" s="3">
        <f>(B25*2)+(C25*3)+E25</f>
        <v>0</v>
      </c>
      <c r="M25" s="7"/>
      <c r="N25" s="11"/>
      <c r="O25" s="7"/>
      <c r="P25" s="7"/>
      <c r="Q25" s="7"/>
      <c r="R25" s="7"/>
      <c r="S25" s="7"/>
      <c r="T25" s="7"/>
      <c r="U25" s="7"/>
      <c r="V25" s="7"/>
      <c r="W25" s="7">
        <v>1</v>
      </c>
      <c r="X25" s="3">
        <f>(N25*2)+(O25*3)+Q25</f>
        <v>0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>
        <f>A12</f>
        <v>0</v>
      </c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3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3">
        <f>(N26*2)+(O26*3)+Q26</f>
        <v>0</v>
      </c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L27" si="7">SUM(B17:B26)</f>
        <v>13</v>
      </c>
      <c r="C27" s="13">
        <f t="shared" si="7"/>
        <v>6</v>
      </c>
      <c r="D27" s="13">
        <f t="shared" si="7"/>
        <v>5</v>
      </c>
      <c r="E27" s="13">
        <f t="shared" si="7"/>
        <v>3</v>
      </c>
      <c r="F27" s="13">
        <f t="shared" si="7"/>
        <v>6</v>
      </c>
      <c r="G27" s="13">
        <f t="shared" si="7"/>
        <v>34</v>
      </c>
      <c r="H27" s="13">
        <f t="shared" si="7"/>
        <v>5</v>
      </c>
      <c r="I27" s="13">
        <f t="shared" si="7"/>
        <v>4</v>
      </c>
      <c r="J27" s="13">
        <f t="shared" si="7"/>
        <v>6</v>
      </c>
      <c r="K27" s="13">
        <f t="shared" si="7"/>
        <v>1</v>
      </c>
      <c r="L27" s="43">
        <f t="shared" si="7"/>
        <v>47</v>
      </c>
      <c r="M27" s="7"/>
      <c r="N27" s="12">
        <f t="shared" ref="N27:X27" si="8">SUM(N17:N26)</f>
        <v>11</v>
      </c>
      <c r="O27" s="13">
        <f t="shared" si="8"/>
        <v>5</v>
      </c>
      <c r="P27" s="13">
        <f t="shared" si="8"/>
        <v>13</v>
      </c>
      <c r="Q27" s="13">
        <f t="shared" si="8"/>
        <v>5</v>
      </c>
      <c r="R27" s="13">
        <f t="shared" si="8"/>
        <v>6</v>
      </c>
      <c r="S27" s="13">
        <f t="shared" si="8"/>
        <v>32</v>
      </c>
      <c r="T27" s="13">
        <f t="shared" si="8"/>
        <v>10</v>
      </c>
      <c r="U27" s="13">
        <f t="shared" si="8"/>
        <v>3</v>
      </c>
      <c r="V27" s="13">
        <f t="shared" si="8"/>
        <v>9</v>
      </c>
      <c r="W27" s="13">
        <f t="shared" si="8"/>
        <v>1</v>
      </c>
      <c r="X27" s="43">
        <f t="shared" si="8"/>
        <v>42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61">
        <f>+E27/D27</f>
        <v>0.6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0.38461538461538464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74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 t="shared" ref="A31:A38" si="9">+A3</f>
        <v>Michael Aragon-Robbins</v>
      </c>
      <c r="B31" s="11">
        <v>1</v>
      </c>
      <c r="C31" s="7"/>
      <c r="D31" s="7">
        <v>2</v>
      </c>
      <c r="E31" s="7"/>
      <c r="F31" s="7">
        <v>1</v>
      </c>
      <c r="G31" s="7">
        <v>9</v>
      </c>
      <c r="H31" s="7">
        <v>3</v>
      </c>
      <c r="I31" s="7"/>
      <c r="J31" s="7">
        <v>2</v>
      </c>
      <c r="K31" s="7"/>
      <c r="L31" s="38">
        <f t="shared" ref="L31:L38" si="10">(B31*2)+(C31*3)+E31</f>
        <v>2</v>
      </c>
      <c r="M31" s="7"/>
      <c r="N31" s="11">
        <v>1</v>
      </c>
      <c r="O31" s="7"/>
      <c r="P31" s="7">
        <v>2</v>
      </c>
      <c r="Q31" s="7"/>
      <c r="R31" s="7">
        <v>2</v>
      </c>
      <c r="S31" s="7">
        <v>8</v>
      </c>
      <c r="T31" s="7"/>
      <c r="U31" s="7"/>
      <c r="V31" s="7"/>
      <c r="W31" s="7"/>
      <c r="X31" s="38">
        <f t="shared" ref="X31:X38" si="11">(N31*2)+(O31*3)+Q31</f>
        <v>2</v>
      </c>
    </row>
    <row r="32" spans="1:37" x14ac:dyDescent="0.2">
      <c r="A32" s="7" t="str">
        <f t="shared" si="9"/>
        <v>Chris Burns</v>
      </c>
      <c r="B32" s="11">
        <v>2</v>
      </c>
      <c r="C32" s="7"/>
      <c r="D32" s="7"/>
      <c r="E32" s="7"/>
      <c r="F32" s="7">
        <v>1</v>
      </c>
      <c r="G32" s="7">
        <v>3</v>
      </c>
      <c r="H32" s="7"/>
      <c r="I32" s="7">
        <v>1</v>
      </c>
      <c r="J32" s="7">
        <v>3</v>
      </c>
      <c r="K32" s="7"/>
      <c r="L32" s="3">
        <f t="shared" si="10"/>
        <v>4</v>
      </c>
      <c r="M32" s="7"/>
      <c r="N32" s="11">
        <v>1</v>
      </c>
      <c r="O32" s="7"/>
      <c r="P32" s="7"/>
      <c r="Q32" s="7"/>
      <c r="R32" s="7"/>
      <c r="S32" s="7">
        <v>3</v>
      </c>
      <c r="T32" s="7"/>
      <c r="U32" s="7"/>
      <c r="V32" s="7"/>
      <c r="W32" s="7"/>
      <c r="X32" s="3">
        <f t="shared" si="11"/>
        <v>2</v>
      </c>
    </row>
    <row r="33" spans="1:28" x14ac:dyDescent="0.2">
      <c r="A33" s="7" t="str">
        <f t="shared" si="9"/>
        <v>Jake Cotto</v>
      </c>
      <c r="B33" s="11"/>
      <c r="C33" s="7"/>
      <c r="D33" s="7"/>
      <c r="E33" s="7"/>
      <c r="F33" s="7"/>
      <c r="G33" s="7"/>
      <c r="H33" s="7"/>
      <c r="I33" s="7"/>
      <c r="J33" s="7"/>
      <c r="K33" s="7">
        <v>1</v>
      </c>
      <c r="L33" s="3">
        <f t="shared" si="10"/>
        <v>0</v>
      </c>
      <c r="M33" s="7"/>
      <c r="N33" s="11">
        <v>7</v>
      </c>
      <c r="O33" s="7">
        <v>1</v>
      </c>
      <c r="P33" s="7">
        <v>2</v>
      </c>
      <c r="Q33" s="7">
        <v>1</v>
      </c>
      <c r="R33" s="7"/>
      <c r="S33" s="7">
        <v>12</v>
      </c>
      <c r="T33" s="7"/>
      <c r="U33" s="7"/>
      <c r="V33" s="7">
        <v>2</v>
      </c>
      <c r="W33" s="7"/>
      <c r="X33" s="3">
        <f t="shared" si="11"/>
        <v>18</v>
      </c>
    </row>
    <row r="34" spans="1:28" x14ac:dyDescent="0.2">
      <c r="A34" s="7" t="str">
        <f t="shared" si="9"/>
        <v>Ryan Dacey</v>
      </c>
      <c r="B34" s="11"/>
      <c r="C34" s="7"/>
      <c r="D34" s="7"/>
      <c r="E34" s="7"/>
      <c r="F34" s="7"/>
      <c r="G34" s="7"/>
      <c r="H34" s="7"/>
      <c r="I34" s="7"/>
      <c r="J34" s="7"/>
      <c r="K34" s="7">
        <v>1</v>
      </c>
      <c r="L34" s="3">
        <f t="shared" si="10"/>
        <v>0</v>
      </c>
      <c r="M34" s="7"/>
      <c r="N34" s="11"/>
      <c r="O34" s="7"/>
      <c r="P34" s="7">
        <v>2</v>
      </c>
      <c r="Q34" s="7"/>
      <c r="R34" s="7">
        <v>1</v>
      </c>
      <c r="S34" s="7">
        <v>7</v>
      </c>
      <c r="T34" s="7">
        <v>1</v>
      </c>
      <c r="U34" s="7"/>
      <c r="V34" s="7">
        <v>4</v>
      </c>
      <c r="W34" s="7"/>
      <c r="X34" s="3">
        <f t="shared" si="11"/>
        <v>0</v>
      </c>
    </row>
    <row r="35" spans="1:28" x14ac:dyDescent="0.2">
      <c r="A35" s="7" t="str">
        <f t="shared" si="9"/>
        <v>Greg Dufraisse</v>
      </c>
      <c r="B35" s="11">
        <v>2</v>
      </c>
      <c r="C35" s="7"/>
      <c r="D35" s="7">
        <v>2</v>
      </c>
      <c r="E35" s="7">
        <v>2</v>
      </c>
      <c r="F35" s="7">
        <v>1</v>
      </c>
      <c r="G35" s="7">
        <v>4</v>
      </c>
      <c r="H35" s="7">
        <v>1</v>
      </c>
      <c r="I35" s="7"/>
      <c r="J35" s="7"/>
      <c r="K35" s="7"/>
      <c r="L35" s="3">
        <f t="shared" si="10"/>
        <v>6</v>
      </c>
      <c r="M35" s="7"/>
      <c r="N35" s="11">
        <v>3</v>
      </c>
      <c r="O35" s="7">
        <v>3</v>
      </c>
      <c r="P35" s="7"/>
      <c r="Q35" s="7"/>
      <c r="R35" s="7">
        <v>3</v>
      </c>
      <c r="S35" s="7">
        <v>2</v>
      </c>
      <c r="T35" s="7">
        <v>1</v>
      </c>
      <c r="U35" s="7"/>
      <c r="V35" s="7">
        <v>1</v>
      </c>
      <c r="W35" s="7"/>
      <c r="X35" s="3">
        <f t="shared" si="11"/>
        <v>15</v>
      </c>
    </row>
    <row r="36" spans="1:28" x14ac:dyDescent="0.2">
      <c r="A36" s="7" t="str">
        <f t="shared" si="9"/>
        <v>Terry Epps</v>
      </c>
      <c r="B36" s="11">
        <v>2</v>
      </c>
      <c r="C36" s="7"/>
      <c r="D36" s="7"/>
      <c r="E36" s="7"/>
      <c r="F36" s="7">
        <v>1</v>
      </c>
      <c r="G36" s="7">
        <v>7</v>
      </c>
      <c r="H36" s="7"/>
      <c r="I36" s="7"/>
      <c r="J36" s="7"/>
      <c r="K36" s="7"/>
      <c r="L36" s="3">
        <f t="shared" si="10"/>
        <v>4</v>
      </c>
      <c r="M36" s="7"/>
      <c r="N36" s="11">
        <v>1</v>
      </c>
      <c r="O36" s="7"/>
      <c r="P36" s="7"/>
      <c r="Q36" s="7"/>
      <c r="R36" s="7"/>
      <c r="S36" s="7">
        <v>7</v>
      </c>
      <c r="T36" s="7"/>
      <c r="U36" s="7">
        <v>2</v>
      </c>
      <c r="V36" s="7"/>
      <c r="W36" s="7"/>
      <c r="X36" s="3">
        <f t="shared" si="11"/>
        <v>2</v>
      </c>
    </row>
    <row r="37" spans="1:28" x14ac:dyDescent="0.2">
      <c r="A37" s="7" t="str">
        <f t="shared" si="9"/>
        <v>Conroy Jackson</v>
      </c>
      <c r="B37" s="11"/>
      <c r="C37" s="7"/>
      <c r="D37" s="7">
        <v>2</v>
      </c>
      <c r="E37" s="7"/>
      <c r="F37" s="7"/>
      <c r="G37" s="7">
        <v>2</v>
      </c>
      <c r="H37" s="7"/>
      <c r="I37" s="7"/>
      <c r="J37" s="7">
        <v>1</v>
      </c>
      <c r="K37" s="7"/>
      <c r="L37" s="3">
        <f t="shared" si="10"/>
        <v>0</v>
      </c>
      <c r="M37" s="7"/>
      <c r="N37" s="11"/>
      <c r="O37" s="7"/>
      <c r="P37" s="7">
        <v>2</v>
      </c>
      <c r="Q37" s="7">
        <v>1</v>
      </c>
      <c r="R37" s="7">
        <v>2</v>
      </c>
      <c r="S37" s="7">
        <v>3</v>
      </c>
      <c r="T37" s="7"/>
      <c r="U37" s="7"/>
      <c r="V37" s="7">
        <v>1</v>
      </c>
      <c r="W37" s="7"/>
      <c r="X37" s="3">
        <f t="shared" si="11"/>
        <v>1</v>
      </c>
    </row>
    <row r="38" spans="1:28" x14ac:dyDescent="0.2">
      <c r="A38" s="7" t="str">
        <f t="shared" si="9"/>
        <v>Brandon Ortez</v>
      </c>
      <c r="B38" s="11">
        <v>6</v>
      </c>
      <c r="C38" s="7">
        <v>2</v>
      </c>
      <c r="D38" s="7">
        <v>5</v>
      </c>
      <c r="E38" s="7">
        <v>5</v>
      </c>
      <c r="F38" s="7"/>
      <c r="G38" s="7">
        <v>4</v>
      </c>
      <c r="H38" s="7">
        <v>3</v>
      </c>
      <c r="I38" s="7"/>
      <c r="J38" s="7">
        <v>3</v>
      </c>
      <c r="K38" s="7"/>
      <c r="L38" s="3">
        <f t="shared" si="10"/>
        <v>23</v>
      </c>
      <c r="M38" s="7"/>
      <c r="N38" s="11">
        <v>5</v>
      </c>
      <c r="O38" s="7">
        <v>1</v>
      </c>
      <c r="P38" s="7">
        <v>4</v>
      </c>
      <c r="Q38" s="7">
        <v>3</v>
      </c>
      <c r="R38" s="7">
        <v>3</v>
      </c>
      <c r="S38" s="7">
        <v>5</v>
      </c>
      <c r="T38" s="7">
        <v>2</v>
      </c>
      <c r="U38" s="7"/>
      <c r="V38" s="7"/>
      <c r="W38" s="7"/>
      <c r="X38" s="3">
        <f t="shared" si="11"/>
        <v>16</v>
      </c>
    </row>
    <row r="39" spans="1:28" x14ac:dyDescent="0.2">
      <c r="A39" s="7" t="str">
        <f>A11</f>
        <v>Kevin St. Gelais</v>
      </c>
      <c r="B39" s="11"/>
      <c r="C39" s="7">
        <v>1</v>
      </c>
      <c r="D39" s="7"/>
      <c r="E39" s="7"/>
      <c r="F39" s="7">
        <v>1</v>
      </c>
      <c r="G39" s="7">
        <v>1</v>
      </c>
      <c r="H39" s="7">
        <v>1</v>
      </c>
      <c r="I39" s="7"/>
      <c r="J39" s="7">
        <v>1</v>
      </c>
      <c r="K39" s="7"/>
      <c r="L39" s="3">
        <f>(B39*2)+(C39*3)+E39</f>
        <v>3</v>
      </c>
      <c r="M39" s="7"/>
      <c r="N39" s="11"/>
      <c r="O39" s="7"/>
      <c r="P39" s="7"/>
      <c r="Q39" s="7"/>
      <c r="R39" s="7"/>
      <c r="S39" s="7">
        <v>1</v>
      </c>
      <c r="T39" s="7">
        <v>1</v>
      </c>
      <c r="U39" s="7"/>
      <c r="V39" s="7"/>
      <c r="W39" s="7"/>
      <c r="X39" s="3">
        <f>(N39*2)+(O39*3)+Q39</f>
        <v>0</v>
      </c>
      <c r="AB39" s="79"/>
    </row>
    <row r="40" spans="1:28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3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3">
        <f>(N40*2)+(O40*3)+Q40</f>
        <v>0</v>
      </c>
    </row>
    <row r="41" spans="1:28" ht="13.5" thickBot="1" x14ac:dyDescent="0.25">
      <c r="A41" s="7" t="s">
        <v>19</v>
      </c>
      <c r="B41" s="12">
        <f t="shared" ref="B41:L41" si="12">SUM(B31:B40)</f>
        <v>13</v>
      </c>
      <c r="C41" s="13">
        <f t="shared" si="12"/>
        <v>3</v>
      </c>
      <c r="D41" s="13">
        <f t="shared" si="12"/>
        <v>11</v>
      </c>
      <c r="E41" s="13">
        <f t="shared" si="12"/>
        <v>7</v>
      </c>
      <c r="F41" s="13">
        <f t="shared" si="12"/>
        <v>5</v>
      </c>
      <c r="G41" s="13">
        <f t="shared" si="12"/>
        <v>30</v>
      </c>
      <c r="H41" s="13">
        <f t="shared" si="12"/>
        <v>8</v>
      </c>
      <c r="I41" s="13">
        <f t="shared" si="12"/>
        <v>1</v>
      </c>
      <c r="J41" s="13">
        <f t="shared" si="12"/>
        <v>10</v>
      </c>
      <c r="K41" s="13">
        <f t="shared" si="12"/>
        <v>2</v>
      </c>
      <c r="L41" s="43">
        <f t="shared" si="12"/>
        <v>42</v>
      </c>
      <c r="M41" s="7"/>
      <c r="N41" s="12">
        <f t="shared" ref="N41:X41" si="13">SUM(N31:N40)</f>
        <v>18</v>
      </c>
      <c r="O41" s="13">
        <f t="shared" si="13"/>
        <v>5</v>
      </c>
      <c r="P41" s="13">
        <f t="shared" si="13"/>
        <v>12</v>
      </c>
      <c r="Q41" s="13">
        <f t="shared" si="13"/>
        <v>5</v>
      </c>
      <c r="R41" s="13">
        <f t="shared" si="13"/>
        <v>11</v>
      </c>
      <c r="S41" s="13">
        <f t="shared" si="13"/>
        <v>48</v>
      </c>
      <c r="T41" s="13">
        <f t="shared" si="13"/>
        <v>5</v>
      </c>
      <c r="U41" s="13">
        <f t="shared" si="13"/>
        <v>2</v>
      </c>
      <c r="V41" s="13">
        <f t="shared" si="13"/>
        <v>8</v>
      </c>
      <c r="W41" s="13">
        <f t="shared" si="13"/>
        <v>0</v>
      </c>
      <c r="X41" s="43">
        <f t="shared" si="13"/>
        <v>56</v>
      </c>
    </row>
    <row r="42" spans="1:28" x14ac:dyDescent="0.2">
      <c r="A42" s="7"/>
      <c r="B42" s="7"/>
      <c r="C42" s="7"/>
      <c r="D42" s="7"/>
      <c r="E42" s="14">
        <f>+E41/D41</f>
        <v>0.63636363636363635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0.41666666666666669</v>
      </c>
      <c r="R42" s="14"/>
      <c r="S42" s="14"/>
      <c r="T42" s="14"/>
      <c r="U42" s="14"/>
      <c r="V42" s="7"/>
      <c r="W42" s="7"/>
    </row>
    <row r="43" spans="1:28" ht="12.75" customHeight="1" thickBot="1" x14ac:dyDescent="0.25">
      <c r="B43" s="6" t="s">
        <v>75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76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8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8" x14ac:dyDescent="0.2">
      <c r="A45" s="7" t="str">
        <f t="shared" ref="A45:A52" si="14">+A3</f>
        <v>Michael Aragon-Robbins</v>
      </c>
      <c r="B45" s="11">
        <v>1</v>
      </c>
      <c r="C45" s="7"/>
      <c r="D45" s="7">
        <v>2</v>
      </c>
      <c r="E45" s="7">
        <v>1</v>
      </c>
      <c r="F45" s="7"/>
      <c r="G45" s="7">
        <v>4</v>
      </c>
      <c r="H45" s="7"/>
      <c r="I45" s="7"/>
      <c r="J45" s="7">
        <v>3</v>
      </c>
      <c r="K45" s="7"/>
      <c r="L45" s="38">
        <f t="shared" ref="L45:L52" si="15">(B45*2)+(C45*3)+E45</f>
        <v>3</v>
      </c>
      <c r="M45" s="7"/>
      <c r="N45" s="11">
        <v>2</v>
      </c>
      <c r="O45" s="7"/>
      <c r="P45" s="7"/>
      <c r="Q45" s="7"/>
      <c r="R45" s="7">
        <v>2</v>
      </c>
      <c r="S45" s="7">
        <v>14</v>
      </c>
      <c r="T45" s="7">
        <v>3</v>
      </c>
      <c r="U45" s="7"/>
      <c r="V45" s="7">
        <v>2</v>
      </c>
      <c r="W45" s="7"/>
      <c r="X45" s="38">
        <f t="shared" ref="X45:X52" si="16">(N45*2)+(O45*3)+Q45</f>
        <v>4</v>
      </c>
    </row>
    <row r="46" spans="1:28" x14ac:dyDescent="0.2">
      <c r="A46" s="7" t="str">
        <f t="shared" si="14"/>
        <v>Chris Burns</v>
      </c>
      <c r="B46" s="11"/>
      <c r="C46" s="7"/>
      <c r="D46" s="7"/>
      <c r="E46" s="7"/>
      <c r="F46" s="7"/>
      <c r="G46" s="7"/>
      <c r="H46" s="7"/>
      <c r="I46" s="7"/>
      <c r="J46" s="7"/>
      <c r="K46" s="7">
        <v>1</v>
      </c>
      <c r="L46" s="3">
        <f t="shared" si="15"/>
        <v>0</v>
      </c>
      <c r="M46" s="7"/>
      <c r="N46" s="11"/>
      <c r="O46" s="7"/>
      <c r="P46" s="7"/>
      <c r="Q46" s="7"/>
      <c r="R46" s="7"/>
      <c r="S46" s="7"/>
      <c r="T46" s="7"/>
      <c r="U46" s="7"/>
      <c r="V46" s="7"/>
      <c r="W46" s="7">
        <v>1</v>
      </c>
      <c r="X46" s="3">
        <f t="shared" si="16"/>
        <v>0</v>
      </c>
    </row>
    <row r="47" spans="1:28" x14ac:dyDescent="0.2">
      <c r="A47" s="7" t="str">
        <f t="shared" si="14"/>
        <v>Jake Cotto</v>
      </c>
      <c r="B47" s="11">
        <v>3</v>
      </c>
      <c r="C47" s="7"/>
      <c r="D47" s="7">
        <v>1</v>
      </c>
      <c r="E47" s="7"/>
      <c r="F47" s="7"/>
      <c r="G47" s="7">
        <v>5</v>
      </c>
      <c r="H47" s="7">
        <v>2</v>
      </c>
      <c r="I47" s="7"/>
      <c r="J47" s="7">
        <v>5</v>
      </c>
      <c r="K47" s="7"/>
      <c r="L47" s="3">
        <f t="shared" si="15"/>
        <v>6</v>
      </c>
      <c r="M47" s="7"/>
      <c r="N47" s="11"/>
      <c r="O47" s="7"/>
      <c r="P47" s="7"/>
      <c r="Q47" s="7"/>
      <c r="R47" s="7"/>
      <c r="S47" s="7"/>
      <c r="T47" s="7"/>
      <c r="U47" s="7"/>
      <c r="V47" s="7"/>
      <c r="W47" s="7">
        <v>1</v>
      </c>
      <c r="X47" s="3">
        <f t="shared" si="16"/>
        <v>0</v>
      </c>
    </row>
    <row r="48" spans="1:28" x14ac:dyDescent="0.2">
      <c r="A48" s="7" t="str">
        <f t="shared" si="14"/>
        <v>Ryan Dacey</v>
      </c>
      <c r="B48" s="11">
        <v>1</v>
      </c>
      <c r="C48" s="7"/>
      <c r="D48" s="7"/>
      <c r="E48" s="7"/>
      <c r="F48" s="7"/>
      <c r="G48" s="7">
        <v>6</v>
      </c>
      <c r="H48" s="7">
        <v>1</v>
      </c>
      <c r="I48" s="7">
        <v>1</v>
      </c>
      <c r="J48" s="7">
        <v>2</v>
      </c>
      <c r="K48" s="7"/>
      <c r="L48" s="3">
        <f t="shared" si="15"/>
        <v>2</v>
      </c>
      <c r="M48" s="7"/>
      <c r="N48" s="11">
        <v>1</v>
      </c>
      <c r="O48" s="7"/>
      <c r="P48" s="7"/>
      <c r="Q48" s="7"/>
      <c r="R48" s="7">
        <v>1</v>
      </c>
      <c r="S48" s="7">
        <v>4</v>
      </c>
      <c r="T48" s="7"/>
      <c r="U48" s="7"/>
      <c r="V48" s="7">
        <v>2</v>
      </c>
      <c r="W48" s="7"/>
      <c r="X48" s="3">
        <f t="shared" si="16"/>
        <v>2</v>
      </c>
    </row>
    <row r="49" spans="1:26" x14ac:dyDescent="0.2">
      <c r="A49" s="7" t="str">
        <f t="shared" si="14"/>
        <v>Greg Dufraisse</v>
      </c>
      <c r="B49" s="11">
        <v>2</v>
      </c>
      <c r="C49" s="7">
        <v>2</v>
      </c>
      <c r="D49" s="7">
        <v>2</v>
      </c>
      <c r="E49" s="7"/>
      <c r="F49" s="7">
        <v>1</v>
      </c>
      <c r="G49" s="7">
        <v>1</v>
      </c>
      <c r="H49" s="7">
        <v>1</v>
      </c>
      <c r="I49" s="7"/>
      <c r="J49" s="7"/>
      <c r="K49" s="7"/>
      <c r="L49" s="3">
        <f t="shared" si="15"/>
        <v>10</v>
      </c>
      <c r="M49" s="7"/>
      <c r="N49" s="11">
        <v>4</v>
      </c>
      <c r="O49" s="7">
        <v>3</v>
      </c>
      <c r="P49" s="7"/>
      <c r="Q49" s="7"/>
      <c r="R49" s="7">
        <v>3</v>
      </c>
      <c r="S49" s="7">
        <v>7</v>
      </c>
      <c r="T49" s="7">
        <v>1</v>
      </c>
      <c r="U49" s="7"/>
      <c r="V49" s="7"/>
      <c r="W49" s="7"/>
      <c r="X49" s="3">
        <f t="shared" si="16"/>
        <v>17</v>
      </c>
    </row>
    <row r="50" spans="1:26" x14ac:dyDescent="0.2">
      <c r="A50" s="7" t="str">
        <f t="shared" si="14"/>
        <v>Terry Epps</v>
      </c>
      <c r="B50" s="11">
        <v>5</v>
      </c>
      <c r="C50" s="7"/>
      <c r="D50" s="7">
        <v>2</v>
      </c>
      <c r="E50" s="7"/>
      <c r="F50" s="7">
        <v>4</v>
      </c>
      <c r="G50" s="7">
        <v>6</v>
      </c>
      <c r="H50" s="7">
        <v>4</v>
      </c>
      <c r="I50" s="7"/>
      <c r="J50" s="7">
        <v>1</v>
      </c>
      <c r="K50" s="7"/>
      <c r="L50" s="3">
        <f t="shared" si="15"/>
        <v>10</v>
      </c>
      <c r="M50" s="7"/>
      <c r="N50" s="11">
        <v>6</v>
      </c>
      <c r="O50" s="7">
        <v>3</v>
      </c>
      <c r="P50" s="7">
        <v>5</v>
      </c>
      <c r="Q50" s="7">
        <v>2</v>
      </c>
      <c r="R50" s="7">
        <v>1</v>
      </c>
      <c r="S50" s="7">
        <v>10</v>
      </c>
      <c r="T50" s="7">
        <v>1</v>
      </c>
      <c r="U50" s="7">
        <v>1</v>
      </c>
      <c r="V50" s="7">
        <v>3</v>
      </c>
      <c r="W50" s="7"/>
      <c r="X50" s="3">
        <f t="shared" si="16"/>
        <v>23</v>
      </c>
    </row>
    <row r="51" spans="1:26" x14ac:dyDescent="0.2">
      <c r="A51" s="7" t="str">
        <f t="shared" si="14"/>
        <v>Conroy Jackson</v>
      </c>
      <c r="B51" s="11"/>
      <c r="C51" s="7"/>
      <c r="D51" s="7"/>
      <c r="E51" s="7"/>
      <c r="F51" s="7">
        <v>1</v>
      </c>
      <c r="G51" s="7">
        <v>2</v>
      </c>
      <c r="H51" s="7">
        <v>1</v>
      </c>
      <c r="I51" s="7"/>
      <c r="J51" s="7">
        <v>1</v>
      </c>
      <c r="K51" s="7"/>
      <c r="L51" s="3">
        <f t="shared" si="15"/>
        <v>0</v>
      </c>
      <c r="M51" s="7"/>
      <c r="N51" s="11"/>
      <c r="O51" s="7"/>
      <c r="P51" s="7"/>
      <c r="Q51" s="7"/>
      <c r="R51" s="7">
        <v>1</v>
      </c>
      <c r="S51" s="7">
        <v>3</v>
      </c>
      <c r="T51" s="7"/>
      <c r="U51" s="7"/>
      <c r="V51" s="7">
        <v>2</v>
      </c>
      <c r="W51" s="7"/>
      <c r="X51" s="3">
        <f t="shared" si="16"/>
        <v>0</v>
      </c>
    </row>
    <row r="52" spans="1:26" x14ac:dyDescent="0.2">
      <c r="A52" s="7" t="str">
        <f t="shared" si="14"/>
        <v>Brandon Ortez</v>
      </c>
      <c r="B52" s="11"/>
      <c r="C52" s="7"/>
      <c r="D52" s="7"/>
      <c r="E52" s="7"/>
      <c r="F52" s="7"/>
      <c r="G52" s="7"/>
      <c r="H52" s="7"/>
      <c r="I52" s="7"/>
      <c r="J52" s="7"/>
      <c r="K52" s="7">
        <v>1</v>
      </c>
      <c r="L52" s="3">
        <f t="shared" si="15"/>
        <v>0</v>
      </c>
      <c r="M52" s="7"/>
      <c r="N52" s="11">
        <v>6</v>
      </c>
      <c r="O52" s="7">
        <v>6</v>
      </c>
      <c r="P52" s="7">
        <v>6</v>
      </c>
      <c r="Q52" s="7">
        <v>5</v>
      </c>
      <c r="R52" s="7">
        <v>4</v>
      </c>
      <c r="S52" s="7">
        <v>4</v>
      </c>
      <c r="T52" s="7">
        <v>4</v>
      </c>
      <c r="U52" s="7"/>
      <c r="V52" s="7">
        <v>2</v>
      </c>
      <c r="W52" s="7"/>
      <c r="X52" s="3">
        <f t="shared" si="16"/>
        <v>35</v>
      </c>
    </row>
    <row r="53" spans="1:26" x14ac:dyDescent="0.2">
      <c r="A53" s="7" t="str">
        <f>A11</f>
        <v>Kevin St. Gelais</v>
      </c>
      <c r="B53" s="11">
        <v>2</v>
      </c>
      <c r="C53" s="7">
        <v>1</v>
      </c>
      <c r="D53" s="7"/>
      <c r="E53" s="7"/>
      <c r="F53" s="7">
        <v>3</v>
      </c>
      <c r="G53" s="7">
        <v>5</v>
      </c>
      <c r="H53" s="7"/>
      <c r="I53" s="7"/>
      <c r="J53" s="7"/>
      <c r="K53" s="7"/>
      <c r="L53" s="3">
        <f>(B53*2)+(C53*3)+E53</f>
        <v>7</v>
      </c>
      <c r="M53" s="7"/>
      <c r="N53" s="11"/>
      <c r="O53" s="7"/>
      <c r="P53" s="7"/>
      <c r="Q53" s="7"/>
      <c r="R53" s="7"/>
      <c r="S53" s="7"/>
      <c r="T53" s="7"/>
      <c r="U53" s="7"/>
      <c r="V53" s="7"/>
      <c r="W53" s="7">
        <v>1</v>
      </c>
      <c r="X53" s="3">
        <f>(N53*2)+(O53*3)+Q53</f>
        <v>0</v>
      </c>
    </row>
    <row r="54" spans="1:26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3">
        <f>(B54*2)+(C54*3)+E54</f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3">
        <f>(N54*2)+(O54*3)+Q54</f>
        <v>0</v>
      </c>
    </row>
    <row r="55" spans="1:26" ht="13.5" thickBot="1" x14ac:dyDescent="0.25">
      <c r="A55" s="7" t="s">
        <v>19</v>
      </c>
      <c r="B55" s="12">
        <f t="shared" ref="B55:L55" si="17">SUM(B45:B54)</f>
        <v>14</v>
      </c>
      <c r="C55" s="13">
        <f t="shared" si="17"/>
        <v>3</v>
      </c>
      <c r="D55" s="13">
        <f t="shared" si="17"/>
        <v>7</v>
      </c>
      <c r="E55" s="13">
        <f t="shared" si="17"/>
        <v>1</v>
      </c>
      <c r="F55" s="13">
        <f t="shared" si="17"/>
        <v>9</v>
      </c>
      <c r="G55" s="13">
        <f t="shared" si="17"/>
        <v>29</v>
      </c>
      <c r="H55" s="13">
        <f t="shared" si="17"/>
        <v>9</v>
      </c>
      <c r="I55" s="13">
        <f t="shared" si="17"/>
        <v>1</v>
      </c>
      <c r="J55" s="13">
        <f t="shared" si="17"/>
        <v>12</v>
      </c>
      <c r="K55" s="13">
        <f t="shared" si="17"/>
        <v>2</v>
      </c>
      <c r="L55" s="43">
        <f t="shared" si="17"/>
        <v>38</v>
      </c>
      <c r="M55" s="7"/>
      <c r="N55" s="12">
        <f t="shared" ref="N55:X55" si="18">SUM(N45:N54)</f>
        <v>19</v>
      </c>
      <c r="O55" s="13">
        <f t="shared" si="18"/>
        <v>12</v>
      </c>
      <c r="P55" s="13">
        <f t="shared" si="18"/>
        <v>11</v>
      </c>
      <c r="Q55" s="13">
        <f t="shared" si="18"/>
        <v>7</v>
      </c>
      <c r="R55" s="13">
        <f t="shared" si="18"/>
        <v>12</v>
      </c>
      <c r="S55" s="13">
        <f t="shared" si="18"/>
        <v>42</v>
      </c>
      <c r="T55" s="13">
        <f t="shared" si="18"/>
        <v>9</v>
      </c>
      <c r="U55" s="13">
        <f t="shared" si="18"/>
        <v>1</v>
      </c>
      <c r="V55" s="13">
        <f t="shared" si="18"/>
        <v>11</v>
      </c>
      <c r="W55" s="13">
        <f t="shared" si="18"/>
        <v>3</v>
      </c>
      <c r="X55" s="43">
        <f t="shared" si="18"/>
        <v>81</v>
      </c>
    </row>
    <row r="56" spans="1:26" x14ac:dyDescent="0.2">
      <c r="A56" s="7"/>
      <c r="B56" s="7"/>
      <c r="C56" s="7"/>
      <c r="D56" s="7"/>
      <c r="E56" s="14">
        <f>+E55/D55</f>
        <v>0.14285714285714285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0.63636363636363635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77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78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 t="shared" ref="A59:A66" si="19">+A3</f>
        <v>Michael Aragon-Robbins</v>
      </c>
      <c r="B59" s="11">
        <v>2</v>
      </c>
      <c r="C59" s="7"/>
      <c r="D59" s="7">
        <v>2</v>
      </c>
      <c r="E59" s="7"/>
      <c r="F59" s="7">
        <v>1</v>
      </c>
      <c r="G59" s="7">
        <v>12</v>
      </c>
      <c r="H59" s="7"/>
      <c r="I59" s="7"/>
      <c r="J59" s="7">
        <v>3</v>
      </c>
      <c r="K59" s="7"/>
      <c r="L59" s="38">
        <f t="shared" ref="L59:L66" si="20">(B59*2)+(C59*3)+E59</f>
        <v>4</v>
      </c>
      <c r="M59" s="7"/>
      <c r="N59" s="11">
        <v>4</v>
      </c>
      <c r="O59" s="7"/>
      <c r="P59" s="7"/>
      <c r="Q59" s="7"/>
      <c r="R59" s="7"/>
      <c r="S59" s="7">
        <v>12</v>
      </c>
      <c r="T59" s="7"/>
      <c r="U59" s="7"/>
      <c r="V59" s="7">
        <v>2</v>
      </c>
      <c r="W59" s="7"/>
      <c r="X59" s="38">
        <f t="shared" ref="X59:X68" si="21">(N59*2)+(O59*3)+Q59</f>
        <v>8</v>
      </c>
    </row>
    <row r="60" spans="1:26" x14ac:dyDescent="0.2">
      <c r="A60" s="7" t="str">
        <f t="shared" si="19"/>
        <v>Chris Burns</v>
      </c>
      <c r="B60" s="11"/>
      <c r="C60" s="7"/>
      <c r="D60" s="7"/>
      <c r="E60" s="7"/>
      <c r="F60" s="7"/>
      <c r="G60" s="7"/>
      <c r="H60" s="7"/>
      <c r="I60" s="7"/>
      <c r="J60" s="7"/>
      <c r="K60" s="7">
        <v>1</v>
      </c>
      <c r="L60" s="3">
        <f t="shared" si="20"/>
        <v>0</v>
      </c>
      <c r="M60" s="7"/>
      <c r="N60" s="11"/>
      <c r="O60" s="7"/>
      <c r="P60" s="7"/>
      <c r="Q60" s="7"/>
      <c r="R60" s="7"/>
      <c r="S60" s="7"/>
      <c r="T60" s="7"/>
      <c r="U60" s="7"/>
      <c r="V60" s="7"/>
      <c r="W60" s="7">
        <v>1</v>
      </c>
      <c r="X60" s="3">
        <f t="shared" si="21"/>
        <v>0</v>
      </c>
    </row>
    <row r="61" spans="1:26" x14ac:dyDescent="0.2">
      <c r="A61" s="7" t="str">
        <f t="shared" si="19"/>
        <v>Jake Cotto</v>
      </c>
      <c r="B61" s="11">
        <v>3</v>
      </c>
      <c r="C61" s="7"/>
      <c r="D61" s="7">
        <v>6</v>
      </c>
      <c r="E61" s="7">
        <v>3</v>
      </c>
      <c r="F61" s="7"/>
      <c r="G61" s="7">
        <v>8</v>
      </c>
      <c r="H61" s="7">
        <v>1</v>
      </c>
      <c r="I61" s="7"/>
      <c r="J61" s="7">
        <v>2</v>
      </c>
      <c r="K61" s="7"/>
      <c r="L61" s="3">
        <f t="shared" si="20"/>
        <v>9</v>
      </c>
      <c r="M61" s="7"/>
      <c r="N61" s="11">
        <v>5</v>
      </c>
      <c r="O61" s="7"/>
      <c r="P61" s="7">
        <v>2</v>
      </c>
      <c r="Q61" s="7">
        <v>2</v>
      </c>
      <c r="R61" s="7"/>
      <c r="S61" s="7">
        <v>15</v>
      </c>
      <c r="T61" s="7">
        <v>1</v>
      </c>
      <c r="U61" s="7"/>
      <c r="V61" s="7">
        <v>4</v>
      </c>
      <c r="W61" s="7"/>
      <c r="X61" s="3">
        <f t="shared" si="21"/>
        <v>12</v>
      </c>
    </row>
    <row r="62" spans="1:26" x14ac:dyDescent="0.2">
      <c r="A62" s="7" t="str">
        <f t="shared" si="19"/>
        <v>Ryan Dacey</v>
      </c>
      <c r="B62" s="11"/>
      <c r="C62" s="7"/>
      <c r="D62" s="7"/>
      <c r="E62" s="7"/>
      <c r="F62" s="7">
        <v>2</v>
      </c>
      <c r="G62" s="7">
        <v>4</v>
      </c>
      <c r="H62" s="7"/>
      <c r="I62" s="7"/>
      <c r="J62" s="7">
        <v>1</v>
      </c>
      <c r="K62" s="7"/>
      <c r="L62" s="3">
        <f t="shared" si="20"/>
        <v>0</v>
      </c>
      <c r="M62" s="7"/>
      <c r="N62" s="11"/>
      <c r="O62" s="7"/>
      <c r="P62" s="7">
        <v>2</v>
      </c>
      <c r="Q62" s="7">
        <v>1</v>
      </c>
      <c r="R62" s="7">
        <v>1</v>
      </c>
      <c r="S62" s="7">
        <v>2</v>
      </c>
      <c r="T62" s="7"/>
      <c r="U62" s="7"/>
      <c r="V62" s="7">
        <v>1</v>
      </c>
      <c r="W62" s="7"/>
      <c r="X62" s="3">
        <f t="shared" si="21"/>
        <v>1</v>
      </c>
    </row>
    <row r="63" spans="1:26" x14ac:dyDescent="0.2">
      <c r="A63" s="7" t="str">
        <f t="shared" si="19"/>
        <v>Greg Dufraisse</v>
      </c>
      <c r="B63" s="11">
        <v>2</v>
      </c>
      <c r="C63" s="7">
        <v>3</v>
      </c>
      <c r="D63" s="7"/>
      <c r="E63" s="7"/>
      <c r="F63" s="7">
        <v>5</v>
      </c>
      <c r="G63" s="7">
        <v>5</v>
      </c>
      <c r="H63" s="7"/>
      <c r="I63" s="7"/>
      <c r="J63" s="7">
        <v>3</v>
      </c>
      <c r="K63" s="7"/>
      <c r="L63" s="3">
        <f t="shared" si="20"/>
        <v>13</v>
      </c>
      <c r="M63" s="7"/>
      <c r="N63" s="11">
        <v>2</v>
      </c>
      <c r="O63" s="7">
        <v>1</v>
      </c>
      <c r="P63" s="7"/>
      <c r="Q63" s="7"/>
      <c r="R63" s="7">
        <v>3</v>
      </c>
      <c r="S63" s="7">
        <v>3</v>
      </c>
      <c r="T63" s="7">
        <v>1</v>
      </c>
      <c r="U63" s="7"/>
      <c r="V63" s="7">
        <v>2</v>
      </c>
      <c r="W63" s="7"/>
      <c r="X63" s="3">
        <f t="shared" si="21"/>
        <v>7</v>
      </c>
    </row>
    <row r="64" spans="1:26" x14ac:dyDescent="0.2">
      <c r="A64" s="7" t="str">
        <f t="shared" si="19"/>
        <v>Terry Epps</v>
      </c>
      <c r="B64" s="11">
        <v>5</v>
      </c>
      <c r="C64" s="7"/>
      <c r="D64" s="7">
        <v>2</v>
      </c>
      <c r="E64" s="7"/>
      <c r="F64" s="7">
        <v>1</v>
      </c>
      <c r="G64" s="7">
        <v>10</v>
      </c>
      <c r="H64" s="7">
        <v>1</v>
      </c>
      <c r="I64" s="7">
        <v>2</v>
      </c>
      <c r="J64" s="7">
        <v>1</v>
      </c>
      <c r="K64" s="7"/>
      <c r="L64" s="3">
        <f t="shared" si="20"/>
        <v>10</v>
      </c>
      <c r="M64" s="7"/>
      <c r="N64" s="11">
        <v>3</v>
      </c>
      <c r="O64" s="7"/>
      <c r="P64" s="7"/>
      <c r="Q64" s="7"/>
      <c r="R64" s="7"/>
      <c r="S64" s="7">
        <v>5</v>
      </c>
      <c r="T64" s="7">
        <v>2</v>
      </c>
      <c r="U64" s="7"/>
      <c r="V64" s="7">
        <v>2</v>
      </c>
      <c r="W64" s="7"/>
      <c r="X64" s="3">
        <f t="shared" si="21"/>
        <v>6</v>
      </c>
    </row>
    <row r="65" spans="1:26" x14ac:dyDescent="0.2">
      <c r="A65" s="7" t="str">
        <f t="shared" si="19"/>
        <v>Conroy Jackson</v>
      </c>
      <c r="B65" s="11"/>
      <c r="C65" s="7"/>
      <c r="D65" s="7"/>
      <c r="E65" s="7"/>
      <c r="F65" s="7">
        <v>1</v>
      </c>
      <c r="G65" s="7">
        <v>3</v>
      </c>
      <c r="H65" s="7"/>
      <c r="I65" s="7">
        <v>1</v>
      </c>
      <c r="J65" s="7">
        <v>1</v>
      </c>
      <c r="K65" s="7"/>
      <c r="L65" s="3">
        <f t="shared" si="20"/>
        <v>0</v>
      </c>
      <c r="M65" s="7"/>
      <c r="N65" s="11"/>
      <c r="O65" s="7">
        <v>1</v>
      </c>
      <c r="P65" s="7"/>
      <c r="Q65" s="7"/>
      <c r="R65" s="7"/>
      <c r="S65" s="7">
        <v>1</v>
      </c>
      <c r="T65" s="7"/>
      <c r="U65" s="7"/>
      <c r="V65" s="7"/>
      <c r="W65" s="7"/>
      <c r="X65" s="3">
        <f t="shared" si="21"/>
        <v>3</v>
      </c>
    </row>
    <row r="66" spans="1:26" x14ac:dyDescent="0.2">
      <c r="A66" s="7" t="str">
        <f t="shared" si="19"/>
        <v>Brandon Ortez</v>
      </c>
      <c r="B66" s="11"/>
      <c r="C66" s="7"/>
      <c r="D66" s="7"/>
      <c r="E66" s="7"/>
      <c r="F66" s="7"/>
      <c r="G66" s="7"/>
      <c r="H66" s="7"/>
      <c r="I66" s="7"/>
      <c r="J66" s="7"/>
      <c r="K66" s="7">
        <v>1</v>
      </c>
      <c r="L66" s="3">
        <f t="shared" si="20"/>
        <v>0</v>
      </c>
      <c r="M66" s="7"/>
      <c r="N66" s="11">
        <v>5</v>
      </c>
      <c r="O66" s="7">
        <v>1</v>
      </c>
      <c r="P66" s="7"/>
      <c r="Q66" s="7"/>
      <c r="R66" s="7">
        <v>4</v>
      </c>
      <c r="S66" s="7">
        <v>3</v>
      </c>
      <c r="T66" s="7">
        <v>2</v>
      </c>
      <c r="U66" s="7"/>
      <c r="V66" s="7">
        <v>4</v>
      </c>
      <c r="W66" s="7"/>
      <c r="X66" s="3">
        <f t="shared" si="21"/>
        <v>13</v>
      </c>
    </row>
    <row r="67" spans="1:26" x14ac:dyDescent="0.2">
      <c r="A67" s="7" t="str">
        <f>A11</f>
        <v>Kevin St. Gelais</v>
      </c>
      <c r="B67" s="11">
        <v>1</v>
      </c>
      <c r="C67" s="7">
        <v>2</v>
      </c>
      <c r="D67" s="7"/>
      <c r="E67" s="7"/>
      <c r="F67" s="7">
        <v>2</v>
      </c>
      <c r="G67" s="7">
        <v>1</v>
      </c>
      <c r="H67" s="7">
        <v>1</v>
      </c>
      <c r="I67" s="7"/>
      <c r="J67" s="7">
        <v>4</v>
      </c>
      <c r="K67" s="7"/>
      <c r="L67" s="3">
        <f>(B67*2)+(C67*3)+E67</f>
        <v>8</v>
      </c>
      <c r="M67" s="7"/>
      <c r="N67" s="11"/>
      <c r="O67" s="7"/>
      <c r="P67" s="7"/>
      <c r="Q67" s="7"/>
      <c r="R67" s="7"/>
      <c r="S67" s="7">
        <v>2</v>
      </c>
      <c r="T67" s="7"/>
      <c r="U67" s="7"/>
      <c r="V67" s="7"/>
      <c r="W67" s="7"/>
      <c r="X67" s="3">
        <f t="shared" si="21"/>
        <v>0</v>
      </c>
    </row>
    <row r="68" spans="1:26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3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3">
        <f t="shared" si="21"/>
        <v>0</v>
      </c>
    </row>
    <row r="69" spans="1:26" ht="13.5" thickBot="1" x14ac:dyDescent="0.25">
      <c r="A69" s="7" t="s">
        <v>19</v>
      </c>
      <c r="B69" s="12">
        <f t="shared" ref="B69:L69" si="22">SUM(B59:B68)</f>
        <v>13</v>
      </c>
      <c r="C69" s="13">
        <f t="shared" si="22"/>
        <v>5</v>
      </c>
      <c r="D69" s="13">
        <f t="shared" si="22"/>
        <v>10</v>
      </c>
      <c r="E69" s="13">
        <f t="shared" si="22"/>
        <v>3</v>
      </c>
      <c r="F69" s="13">
        <f t="shared" si="22"/>
        <v>12</v>
      </c>
      <c r="G69" s="13">
        <f t="shared" si="22"/>
        <v>43</v>
      </c>
      <c r="H69" s="13">
        <f t="shared" si="22"/>
        <v>3</v>
      </c>
      <c r="I69" s="13">
        <f t="shared" si="22"/>
        <v>3</v>
      </c>
      <c r="J69" s="13">
        <f t="shared" si="22"/>
        <v>15</v>
      </c>
      <c r="K69" s="13">
        <f t="shared" si="22"/>
        <v>2</v>
      </c>
      <c r="L69" s="43">
        <f t="shared" si="22"/>
        <v>44</v>
      </c>
      <c r="M69" s="7"/>
      <c r="N69" s="12">
        <f t="shared" ref="N69:X69" si="23">SUM(N59:N68)</f>
        <v>19</v>
      </c>
      <c r="O69" s="13">
        <f t="shared" si="23"/>
        <v>3</v>
      </c>
      <c r="P69" s="13">
        <f t="shared" si="23"/>
        <v>4</v>
      </c>
      <c r="Q69" s="13">
        <f t="shared" si="23"/>
        <v>3</v>
      </c>
      <c r="R69" s="13">
        <f t="shared" si="23"/>
        <v>8</v>
      </c>
      <c r="S69" s="13">
        <f t="shared" si="23"/>
        <v>43</v>
      </c>
      <c r="T69" s="13">
        <f t="shared" si="23"/>
        <v>6</v>
      </c>
      <c r="U69" s="13">
        <f t="shared" si="23"/>
        <v>0</v>
      </c>
      <c r="V69" s="13">
        <f t="shared" si="23"/>
        <v>15</v>
      </c>
      <c r="W69" s="13">
        <f t="shared" si="23"/>
        <v>1</v>
      </c>
      <c r="X69" s="43">
        <f t="shared" si="23"/>
        <v>50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0.3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0.75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79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80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>A3</f>
        <v>Michael Aragon-Robbins</v>
      </c>
      <c r="B73" s="11">
        <v>2</v>
      </c>
      <c r="C73" s="7"/>
      <c r="D73" s="7">
        <v>3</v>
      </c>
      <c r="E73" s="7">
        <v>1</v>
      </c>
      <c r="F73" s="7">
        <v>1</v>
      </c>
      <c r="G73" s="7">
        <v>10</v>
      </c>
      <c r="H73" s="7">
        <v>1</v>
      </c>
      <c r="I73" s="7"/>
      <c r="J73" s="7">
        <v>2</v>
      </c>
      <c r="K73" s="7"/>
      <c r="L73" s="38">
        <f t="shared" ref="L73:L80" si="24">(B73*2)+(C73*3)+E73</f>
        <v>5</v>
      </c>
      <c r="M73" s="7"/>
      <c r="N73" s="11">
        <v>3</v>
      </c>
      <c r="O73" s="7"/>
      <c r="P73" s="7"/>
      <c r="Q73" s="7"/>
      <c r="R73" s="7">
        <v>2</v>
      </c>
      <c r="S73" s="7">
        <v>5</v>
      </c>
      <c r="T73" s="7">
        <v>2</v>
      </c>
      <c r="U73" s="7"/>
      <c r="V73" s="7">
        <v>1</v>
      </c>
      <c r="W73" s="7"/>
      <c r="X73" s="38">
        <f t="shared" ref="X73:X80" si="25">(N73*2)+(O73*3)+Q73</f>
        <v>6</v>
      </c>
    </row>
    <row r="74" spans="1:26" x14ac:dyDescent="0.2">
      <c r="A74" s="7" t="str">
        <f t="shared" ref="A74:A82" si="26">A4</f>
        <v>Chris Burns</v>
      </c>
      <c r="B74" s="11">
        <v>1</v>
      </c>
      <c r="C74" s="7"/>
      <c r="D74" s="7"/>
      <c r="E74" s="7"/>
      <c r="F74" s="7"/>
      <c r="G74" s="7">
        <v>3</v>
      </c>
      <c r="H74" s="7"/>
      <c r="I74" s="7"/>
      <c r="J74" s="7">
        <v>2</v>
      </c>
      <c r="K74" s="7"/>
      <c r="L74" s="3">
        <f t="shared" si="24"/>
        <v>2</v>
      </c>
      <c r="M74" s="7"/>
      <c r="N74" s="11"/>
      <c r="O74" s="7"/>
      <c r="P74" s="7"/>
      <c r="Q74" s="7"/>
      <c r="R74" s="7"/>
      <c r="S74" s="7">
        <v>1</v>
      </c>
      <c r="T74" s="7"/>
      <c r="U74" s="7"/>
      <c r="V74" s="7">
        <v>1</v>
      </c>
      <c r="W74" s="7"/>
      <c r="X74" s="3">
        <f t="shared" si="25"/>
        <v>0</v>
      </c>
    </row>
    <row r="75" spans="1:26" x14ac:dyDescent="0.2">
      <c r="A75" s="7" t="str">
        <f t="shared" si="26"/>
        <v>Jake Cotto</v>
      </c>
      <c r="B75" s="11">
        <v>3</v>
      </c>
      <c r="C75" s="7"/>
      <c r="D75" s="7"/>
      <c r="E75" s="7"/>
      <c r="F75" s="7">
        <v>1</v>
      </c>
      <c r="G75" s="7">
        <v>9</v>
      </c>
      <c r="H75" s="7">
        <v>1</v>
      </c>
      <c r="I75" s="7"/>
      <c r="J75" s="7">
        <v>2</v>
      </c>
      <c r="K75" s="7"/>
      <c r="L75" s="3">
        <f t="shared" si="24"/>
        <v>6</v>
      </c>
      <c r="M75" s="7"/>
      <c r="N75" s="11">
        <v>3</v>
      </c>
      <c r="O75" s="7"/>
      <c r="P75" s="7">
        <v>1</v>
      </c>
      <c r="Q75" s="7"/>
      <c r="R75" s="7">
        <v>1</v>
      </c>
      <c r="S75" s="7">
        <v>5</v>
      </c>
      <c r="T75" s="7"/>
      <c r="U75" s="7">
        <v>2</v>
      </c>
      <c r="V75" s="7">
        <v>2</v>
      </c>
      <c r="W75" s="7"/>
      <c r="X75" s="3">
        <f t="shared" si="25"/>
        <v>6</v>
      </c>
    </row>
    <row r="76" spans="1:26" x14ac:dyDescent="0.2">
      <c r="A76" s="7" t="str">
        <f t="shared" si="26"/>
        <v>Ryan Dacey</v>
      </c>
      <c r="B76" s="11"/>
      <c r="C76" s="7"/>
      <c r="D76" s="7"/>
      <c r="E76" s="7"/>
      <c r="F76" s="7"/>
      <c r="G76" s="7">
        <v>4</v>
      </c>
      <c r="H76" s="7"/>
      <c r="I76" s="7"/>
      <c r="J76" s="7">
        <v>2</v>
      </c>
      <c r="K76" s="7"/>
      <c r="L76" s="3">
        <f t="shared" si="24"/>
        <v>0</v>
      </c>
      <c r="M76" s="7"/>
      <c r="N76" s="11"/>
      <c r="O76" s="7"/>
      <c r="P76" s="7"/>
      <c r="Q76" s="7"/>
      <c r="R76" s="7"/>
      <c r="S76" s="7"/>
      <c r="T76" s="7"/>
      <c r="U76" s="7"/>
      <c r="V76" s="7"/>
      <c r="W76" s="7">
        <v>1</v>
      </c>
      <c r="X76" s="3">
        <f t="shared" si="25"/>
        <v>0</v>
      </c>
    </row>
    <row r="77" spans="1:26" x14ac:dyDescent="0.2">
      <c r="A77" s="7" t="str">
        <f t="shared" si="26"/>
        <v>Greg Dufraisse</v>
      </c>
      <c r="B77" s="11">
        <v>1</v>
      </c>
      <c r="C77" s="7">
        <v>5</v>
      </c>
      <c r="D77" s="7">
        <v>5</v>
      </c>
      <c r="E77" s="7">
        <v>2</v>
      </c>
      <c r="F77" s="7">
        <v>3</v>
      </c>
      <c r="G77" s="7">
        <v>2</v>
      </c>
      <c r="H77" s="7">
        <v>1</v>
      </c>
      <c r="I77" s="7"/>
      <c r="J77" s="7"/>
      <c r="K77" s="7"/>
      <c r="L77" s="3">
        <f t="shared" si="24"/>
        <v>19</v>
      </c>
      <c r="M77" s="7"/>
      <c r="N77" s="11">
        <v>2</v>
      </c>
      <c r="O77" s="7">
        <v>3</v>
      </c>
      <c r="P77" s="7">
        <v>1</v>
      </c>
      <c r="Q77" s="7"/>
      <c r="R77" s="7">
        <v>1</v>
      </c>
      <c r="S77" s="7">
        <v>3</v>
      </c>
      <c r="T77" s="7">
        <v>2</v>
      </c>
      <c r="U77" s="7"/>
      <c r="V77" s="7"/>
      <c r="W77" s="7"/>
      <c r="X77" s="3">
        <f t="shared" si="25"/>
        <v>13</v>
      </c>
    </row>
    <row r="78" spans="1:26" x14ac:dyDescent="0.2">
      <c r="A78" s="7" t="str">
        <f t="shared" si="26"/>
        <v>Terry Epps</v>
      </c>
      <c r="B78" s="11">
        <v>4</v>
      </c>
      <c r="C78" s="7">
        <v>1</v>
      </c>
      <c r="D78" s="7">
        <v>3</v>
      </c>
      <c r="E78" s="7">
        <v>1</v>
      </c>
      <c r="F78" s="7">
        <v>2</v>
      </c>
      <c r="G78" s="7">
        <v>10</v>
      </c>
      <c r="H78" s="7"/>
      <c r="I78" s="7"/>
      <c r="J78" s="7"/>
      <c r="K78" s="7"/>
      <c r="L78" s="3">
        <f t="shared" si="24"/>
        <v>12</v>
      </c>
      <c r="M78" s="7"/>
      <c r="N78" s="11">
        <v>1</v>
      </c>
      <c r="O78" s="7"/>
      <c r="P78" s="7">
        <v>4</v>
      </c>
      <c r="Q78" s="7">
        <v>1</v>
      </c>
      <c r="R78" s="7">
        <v>2</v>
      </c>
      <c r="S78" s="7">
        <v>5</v>
      </c>
      <c r="T78" s="7">
        <v>1</v>
      </c>
      <c r="U78" s="7"/>
      <c r="V78" s="7">
        <v>3</v>
      </c>
      <c r="W78" s="7"/>
      <c r="X78" s="3">
        <f t="shared" si="25"/>
        <v>3</v>
      </c>
    </row>
    <row r="79" spans="1:26" x14ac:dyDescent="0.2">
      <c r="A79" s="7" t="str">
        <f t="shared" si="26"/>
        <v>Conroy Jackson</v>
      </c>
      <c r="B79" s="11"/>
      <c r="C79" s="7">
        <v>1</v>
      </c>
      <c r="D79" s="7"/>
      <c r="E79" s="7"/>
      <c r="F79" s="7">
        <v>2</v>
      </c>
      <c r="G79" s="7">
        <v>2</v>
      </c>
      <c r="H79" s="7"/>
      <c r="I79" s="7"/>
      <c r="J79" s="7">
        <v>2</v>
      </c>
      <c r="K79" s="7"/>
      <c r="L79" s="3">
        <f t="shared" si="24"/>
        <v>3</v>
      </c>
      <c r="M79" s="7"/>
      <c r="N79" s="11"/>
      <c r="O79" s="7"/>
      <c r="P79" s="7"/>
      <c r="Q79" s="7"/>
      <c r="R79" s="7"/>
      <c r="S79" s="7"/>
      <c r="T79" s="7">
        <v>1</v>
      </c>
      <c r="U79" s="7"/>
      <c r="V79" s="7">
        <v>2</v>
      </c>
      <c r="W79" s="7"/>
      <c r="X79" s="3">
        <f t="shared" si="25"/>
        <v>0</v>
      </c>
    </row>
    <row r="80" spans="1:26" x14ac:dyDescent="0.2">
      <c r="A80" s="7" t="str">
        <f t="shared" si="26"/>
        <v>Brandon Ortez</v>
      </c>
      <c r="B80" s="11"/>
      <c r="C80" s="7"/>
      <c r="D80" s="7"/>
      <c r="E80" s="7"/>
      <c r="F80" s="7"/>
      <c r="G80" s="7"/>
      <c r="H80" s="7"/>
      <c r="I80" s="7"/>
      <c r="J80" s="7"/>
      <c r="K80" s="7">
        <v>1</v>
      </c>
      <c r="L80" s="3">
        <f t="shared" si="24"/>
        <v>0</v>
      </c>
      <c r="M80" s="7"/>
      <c r="N80" s="11">
        <v>6</v>
      </c>
      <c r="O80" s="7">
        <v>2</v>
      </c>
      <c r="P80" s="7">
        <v>6</v>
      </c>
      <c r="Q80" s="7">
        <v>4</v>
      </c>
      <c r="R80" s="7">
        <v>3</v>
      </c>
      <c r="S80" s="7">
        <v>6</v>
      </c>
      <c r="T80" s="7">
        <v>1</v>
      </c>
      <c r="U80" s="7">
        <v>1</v>
      </c>
      <c r="V80" s="7">
        <v>4</v>
      </c>
      <c r="W80" s="7"/>
      <c r="X80" s="3">
        <f t="shared" si="25"/>
        <v>22</v>
      </c>
    </row>
    <row r="81" spans="1:26" x14ac:dyDescent="0.2">
      <c r="A81" s="7" t="str">
        <f t="shared" si="26"/>
        <v>Kevin St. Gelais</v>
      </c>
      <c r="B81" s="11">
        <v>2</v>
      </c>
      <c r="C81" s="7"/>
      <c r="D81" s="7">
        <v>1</v>
      </c>
      <c r="E81" s="7">
        <v>1</v>
      </c>
      <c r="F81" s="7"/>
      <c r="G81" s="7">
        <v>3</v>
      </c>
      <c r="H81" s="7">
        <v>1</v>
      </c>
      <c r="I81" s="7"/>
      <c r="J81" s="7">
        <v>1</v>
      </c>
      <c r="K81" s="7"/>
      <c r="L81" s="3">
        <f>(B81*2)+(C81*3)+E81</f>
        <v>5</v>
      </c>
      <c r="M81" s="7"/>
      <c r="N81" s="11"/>
      <c r="O81" s="7">
        <v>1</v>
      </c>
      <c r="P81" s="7"/>
      <c r="Q81" s="7"/>
      <c r="R81" s="7"/>
      <c r="S81" s="7"/>
      <c r="T81" s="7"/>
      <c r="U81" s="7"/>
      <c r="V81" s="7">
        <v>1</v>
      </c>
      <c r="W81" s="7"/>
      <c r="X81" s="3">
        <f>(N81*2)+(O81*3)+Q81</f>
        <v>3</v>
      </c>
    </row>
    <row r="82" spans="1:26" x14ac:dyDescent="0.2">
      <c r="A82" s="7">
        <f t="shared" si="26"/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3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3">
        <f>(N82*2)+(O82*3)+Q82</f>
        <v>0</v>
      </c>
    </row>
    <row r="83" spans="1:26" ht="13.5" thickBot="1" x14ac:dyDescent="0.25">
      <c r="A83" s="7" t="s">
        <v>19</v>
      </c>
      <c r="B83" s="12">
        <f t="shared" ref="B83:L83" si="27">SUM(B73:B82)</f>
        <v>13</v>
      </c>
      <c r="C83" s="13">
        <f t="shared" si="27"/>
        <v>7</v>
      </c>
      <c r="D83" s="13">
        <f t="shared" si="27"/>
        <v>12</v>
      </c>
      <c r="E83" s="13">
        <f t="shared" si="27"/>
        <v>5</v>
      </c>
      <c r="F83" s="13">
        <f t="shared" si="27"/>
        <v>9</v>
      </c>
      <c r="G83" s="13">
        <f t="shared" si="27"/>
        <v>43</v>
      </c>
      <c r="H83" s="13">
        <f t="shared" si="27"/>
        <v>4</v>
      </c>
      <c r="I83" s="13">
        <f t="shared" si="27"/>
        <v>0</v>
      </c>
      <c r="J83" s="13">
        <f t="shared" si="27"/>
        <v>11</v>
      </c>
      <c r="K83" s="13">
        <f t="shared" si="27"/>
        <v>1</v>
      </c>
      <c r="L83" s="43">
        <f t="shared" si="27"/>
        <v>52</v>
      </c>
      <c r="M83" s="7"/>
      <c r="N83" s="12">
        <f t="shared" ref="N83:X83" si="28">SUM(N73:N82)</f>
        <v>15</v>
      </c>
      <c r="O83" s="13">
        <f t="shared" si="28"/>
        <v>6</v>
      </c>
      <c r="P83" s="13">
        <f t="shared" si="28"/>
        <v>12</v>
      </c>
      <c r="Q83" s="13">
        <f t="shared" si="28"/>
        <v>5</v>
      </c>
      <c r="R83" s="13">
        <f t="shared" si="28"/>
        <v>9</v>
      </c>
      <c r="S83" s="13">
        <f t="shared" si="28"/>
        <v>25</v>
      </c>
      <c r="T83" s="13">
        <f t="shared" si="28"/>
        <v>7</v>
      </c>
      <c r="U83" s="13">
        <f t="shared" si="28"/>
        <v>3</v>
      </c>
      <c r="V83" s="13">
        <f t="shared" si="28"/>
        <v>14</v>
      </c>
      <c r="W83" s="13">
        <f t="shared" si="28"/>
        <v>1</v>
      </c>
      <c r="X83" s="43">
        <f t="shared" si="28"/>
        <v>53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0.41666666666666669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0.41666666666666669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81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82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>A3</f>
        <v>Michael Aragon-Robbins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29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0">(N87*2)+(O87*3)+Q87</f>
        <v>0</v>
      </c>
    </row>
    <row r="88" spans="1:26" x14ac:dyDescent="0.2">
      <c r="A88" s="7" t="str">
        <f t="shared" ref="A88:A96" si="31">A4</f>
        <v>Chris Burns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29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0"/>
        <v>0</v>
      </c>
    </row>
    <row r="89" spans="1:26" x14ac:dyDescent="0.2">
      <c r="A89" s="7" t="str">
        <f t="shared" si="31"/>
        <v>Jake Cotto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29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0"/>
        <v>0</v>
      </c>
    </row>
    <row r="90" spans="1:26" x14ac:dyDescent="0.2">
      <c r="A90" s="7" t="str">
        <f t="shared" si="31"/>
        <v>Ryan Dacey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29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0"/>
        <v>0</v>
      </c>
    </row>
    <row r="91" spans="1:26" x14ac:dyDescent="0.2">
      <c r="A91" s="7" t="str">
        <f t="shared" si="31"/>
        <v>Greg Dufraisse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29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0"/>
        <v>0</v>
      </c>
    </row>
    <row r="92" spans="1:26" x14ac:dyDescent="0.2">
      <c r="A92" s="7" t="str">
        <f t="shared" si="31"/>
        <v>Terry Epps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29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0"/>
        <v>0</v>
      </c>
    </row>
    <row r="93" spans="1:26" x14ac:dyDescent="0.2">
      <c r="A93" s="7" t="str">
        <f t="shared" si="31"/>
        <v>Conroy Jackson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29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0"/>
        <v>0</v>
      </c>
    </row>
    <row r="94" spans="1:26" x14ac:dyDescent="0.2">
      <c r="A94" s="7" t="str">
        <f t="shared" si="31"/>
        <v>Brandon Ortez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29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0"/>
        <v>0</v>
      </c>
    </row>
    <row r="95" spans="1:26" x14ac:dyDescent="0.2">
      <c r="A95" s="7" t="str">
        <f t="shared" si="31"/>
        <v>Kevin St. Gelais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>
        <f t="shared" si="31"/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3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3">
        <f>(N96*2)+(O96*3)+Q96</f>
        <v>0</v>
      </c>
    </row>
    <row r="97" spans="1:26" ht="13.5" thickBot="1" x14ac:dyDescent="0.25">
      <c r="A97" s="7" t="s">
        <v>19</v>
      </c>
      <c r="B97" s="12">
        <f t="shared" ref="B97:L97" si="32">SUM(B87:B96)</f>
        <v>0</v>
      </c>
      <c r="C97" s="13">
        <f t="shared" si="32"/>
        <v>0</v>
      </c>
      <c r="D97" s="13">
        <f t="shared" si="32"/>
        <v>0</v>
      </c>
      <c r="E97" s="13">
        <f t="shared" si="32"/>
        <v>0</v>
      </c>
      <c r="F97" s="13">
        <f t="shared" si="32"/>
        <v>0</v>
      </c>
      <c r="G97" s="13">
        <f t="shared" si="32"/>
        <v>0</v>
      </c>
      <c r="H97" s="13">
        <f t="shared" si="32"/>
        <v>0</v>
      </c>
      <c r="I97" s="13">
        <f t="shared" si="32"/>
        <v>0</v>
      </c>
      <c r="J97" s="13">
        <f t="shared" si="32"/>
        <v>0</v>
      </c>
      <c r="K97" s="13">
        <f t="shared" si="32"/>
        <v>0</v>
      </c>
      <c r="L97" s="43">
        <f t="shared" si="32"/>
        <v>0</v>
      </c>
      <c r="M97" s="7"/>
      <c r="N97" s="12">
        <f t="shared" ref="N97:X97" si="33">SUM(N87:N96)</f>
        <v>0</v>
      </c>
      <c r="O97" s="13">
        <f t="shared" si="33"/>
        <v>0</v>
      </c>
      <c r="P97" s="13">
        <f t="shared" si="33"/>
        <v>0</v>
      </c>
      <c r="Q97" s="13">
        <f t="shared" si="33"/>
        <v>0</v>
      </c>
      <c r="R97" s="13">
        <f t="shared" si="33"/>
        <v>0</v>
      </c>
      <c r="S97" s="13">
        <f t="shared" si="33"/>
        <v>0</v>
      </c>
      <c r="T97" s="13">
        <f t="shared" si="33"/>
        <v>0</v>
      </c>
      <c r="U97" s="13">
        <f t="shared" si="33"/>
        <v>0</v>
      </c>
      <c r="V97" s="13">
        <f t="shared" si="33"/>
        <v>0</v>
      </c>
      <c r="W97" s="13">
        <f t="shared" si="33"/>
        <v>0</v>
      </c>
      <c r="X97" s="43">
        <f t="shared" si="33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72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>A3</f>
        <v>Michael Aragon-Robbins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4">(B101*2)+(C101*3)+E101</f>
        <v>0</v>
      </c>
      <c r="M101" s="7"/>
    </row>
    <row r="102" spans="1:26" x14ac:dyDescent="0.2">
      <c r="A102" s="7" t="str">
        <f t="shared" ref="A102:A110" si="35">A4</f>
        <v>Chris Burns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4"/>
        <v>0</v>
      </c>
      <c r="M102" s="7"/>
    </row>
    <row r="103" spans="1:26" x14ac:dyDescent="0.2">
      <c r="A103" s="7" t="str">
        <f t="shared" si="35"/>
        <v>Jake Cotto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4"/>
        <v>0</v>
      </c>
      <c r="M103" s="7"/>
    </row>
    <row r="104" spans="1:26" x14ac:dyDescent="0.2">
      <c r="A104" s="7" t="str">
        <f t="shared" si="35"/>
        <v>Ryan Dacey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4"/>
        <v>0</v>
      </c>
      <c r="M104" s="7"/>
    </row>
    <row r="105" spans="1:26" x14ac:dyDescent="0.2">
      <c r="A105" s="7" t="str">
        <f t="shared" si="35"/>
        <v>Greg Dufraisse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4"/>
        <v>0</v>
      </c>
      <c r="M105" s="7"/>
    </row>
    <row r="106" spans="1:26" x14ac:dyDescent="0.2">
      <c r="A106" s="7" t="str">
        <f t="shared" si="35"/>
        <v>Terry Epps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4"/>
        <v>0</v>
      </c>
      <c r="M106" s="7"/>
    </row>
    <row r="107" spans="1:26" x14ac:dyDescent="0.2">
      <c r="A107" s="7" t="str">
        <f t="shared" si="35"/>
        <v>Conroy Jackson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4"/>
        <v>0</v>
      </c>
      <c r="M107" s="7"/>
    </row>
    <row r="108" spans="1:26" x14ac:dyDescent="0.2">
      <c r="A108" s="7" t="str">
        <f t="shared" si="35"/>
        <v>Brandon Ortez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4"/>
        <v>0</v>
      </c>
      <c r="M108" s="7"/>
    </row>
    <row r="109" spans="1:26" x14ac:dyDescent="0.2">
      <c r="A109" s="7" t="str">
        <f t="shared" si="35"/>
        <v>Kevin St. Gelais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>
        <f t="shared" si="35"/>
        <v>0</v>
      </c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3">
        <f>(B110*2)+(C110*3)+E110</f>
        <v>0</v>
      </c>
      <c r="M110" s="7"/>
    </row>
    <row r="111" spans="1:26" ht="13.5" thickBot="1" x14ac:dyDescent="0.25">
      <c r="A111" s="7" t="s">
        <v>19</v>
      </c>
      <c r="B111" s="12">
        <f t="shared" ref="B111:L111" si="36">SUM(B101:B110)</f>
        <v>0</v>
      </c>
      <c r="C111" s="13">
        <f t="shared" si="36"/>
        <v>0</v>
      </c>
      <c r="D111" s="13">
        <f t="shared" si="36"/>
        <v>0</v>
      </c>
      <c r="E111" s="13">
        <f t="shared" si="36"/>
        <v>0</v>
      </c>
      <c r="F111" s="13">
        <f t="shared" si="36"/>
        <v>0</v>
      </c>
      <c r="G111" s="13">
        <f t="shared" si="36"/>
        <v>0</v>
      </c>
      <c r="H111" s="13">
        <f t="shared" si="36"/>
        <v>0</v>
      </c>
      <c r="I111" s="13">
        <f t="shared" si="36"/>
        <v>0</v>
      </c>
      <c r="J111" s="13">
        <f t="shared" si="36"/>
        <v>0</v>
      </c>
      <c r="K111" s="13">
        <f t="shared" si="36"/>
        <v>0</v>
      </c>
      <c r="L111" s="43">
        <f t="shared" si="36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 t="shared" ref="A116:A123" si="37">A3</f>
        <v>Michael Aragon-Robbins</v>
      </c>
      <c r="B116" s="11">
        <f t="shared" ref="B116:B125" si="38">B3+N3+B17+N17+B31+N31+B45+N45+B59+N59+B73+N73+B87+N87+B101</f>
        <v>22</v>
      </c>
      <c r="C116" s="7">
        <f t="shared" ref="C116:C125" si="39">C3+O3+C17+O17+C31+O31+C45+O45+C59+O59+C73+O73+C87+O87+C101</f>
        <v>1</v>
      </c>
      <c r="D116" s="7">
        <f t="shared" ref="D116:D125" si="40">D3+P3+D17+P17+D31+P31+D45+P45+D59+P59+D73+P73+D87+P87+D101</f>
        <v>21</v>
      </c>
      <c r="E116" s="7">
        <f t="shared" ref="E116:E125" si="41">E3+Q3+E17+Q17+E31+Q31+E45+Q45+E59+Q59+E73+Q73+E87+Q87+E101</f>
        <v>5</v>
      </c>
      <c r="F116" s="7">
        <f t="shared" ref="F116:F125" si="42">F3+R3+F17+R17+F31+R31+F45+R45+F59+R59+F73+R73+F87+R87+F101</f>
        <v>12</v>
      </c>
      <c r="G116" s="7">
        <f t="shared" ref="G116:G125" si="43">G3+S3+G17+S17+G31+S31+G45+S45+G59+S59+G73+S73+G87+S87+G101</f>
        <v>108</v>
      </c>
      <c r="H116" s="7">
        <f t="shared" ref="H116:H124" si="44">H3+T3+H17+T17+H31+T31+H45+T45+H59+T59+H73+T73+H87+T87+H101</f>
        <v>16</v>
      </c>
      <c r="I116" s="7">
        <f t="shared" ref="I116:I125" si="45">I3+U3+I17+U17+I31+U31+I45+U45+I59+U59+I73+U73+I87+U87+I101</f>
        <v>0</v>
      </c>
      <c r="J116" s="7">
        <f t="shared" ref="J116:J125" si="46">J3+V3+J17+V17+J31+V31+J45+V45+J59+V59+J73+V73+J87+V87+J101</f>
        <v>21</v>
      </c>
      <c r="K116" s="7">
        <f t="shared" ref="K116:K125" si="47">K3+W3+K17+W17+K31+W31+K45+W45+K59+W59+K73+W73+K87+W87+K101</f>
        <v>0</v>
      </c>
      <c r="L116" s="38">
        <f t="shared" ref="L116:L123" si="48">(B116*2)+(C116*3)+E116</f>
        <v>52</v>
      </c>
      <c r="M116" s="7"/>
    </row>
    <row r="117" spans="1:24" x14ac:dyDescent="0.2">
      <c r="A117" s="11" t="str">
        <f t="shared" si="37"/>
        <v>Chris Burns</v>
      </c>
      <c r="B117" s="11">
        <f t="shared" si="38"/>
        <v>4</v>
      </c>
      <c r="C117" s="7">
        <f t="shared" si="39"/>
        <v>0</v>
      </c>
      <c r="D117" s="7">
        <f t="shared" si="40"/>
        <v>0</v>
      </c>
      <c r="E117" s="7">
        <f t="shared" si="41"/>
        <v>0</v>
      </c>
      <c r="F117" s="7">
        <f t="shared" si="42"/>
        <v>1</v>
      </c>
      <c r="G117" s="7">
        <f t="shared" si="43"/>
        <v>17</v>
      </c>
      <c r="H117" s="7">
        <f t="shared" si="44"/>
        <v>4</v>
      </c>
      <c r="I117" s="7">
        <f t="shared" si="45"/>
        <v>1</v>
      </c>
      <c r="J117" s="7">
        <f t="shared" si="46"/>
        <v>10</v>
      </c>
      <c r="K117" s="7">
        <f t="shared" si="47"/>
        <v>4</v>
      </c>
      <c r="L117" s="3">
        <f t="shared" si="48"/>
        <v>8</v>
      </c>
      <c r="M117" s="7"/>
    </row>
    <row r="118" spans="1:24" x14ac:dyDescent="0.2">
      <c r="A118" s="11" t="str">
        <f t="shared" si="37"/>
        <v>Jake Cotto</v>
      </c>
      <c r="B118" s="11">
        <f t="shared" si="38"/>
        <v>33</v>
      </c>
      <c r="C118" s="7">
        <f t="shared" si="39"/>
        <v>2</v>
      </c>
      <c r="D118" s="7">
        <f t="shared" si="40"/>
        <v>14</v>
      </c>
      <c r="E118" s="7">
        <f t="shared" si="41"/>
        <v>8</v>
      </c>
      <c r="F118" s="7">
        <f t="shared" si="42"/>
        <v>2</v>
      </c>
      <c r="G118" s="7">
        <f t="shared" si="43"/>
        <v>70</v>
      </c>
      <c r="H118" s="7">
        <f t="shared" si="44"/>
        <v>6</v>
      </c>
      <c r="I118" s="7">
        <f t="shared" si="45"/>
        <v>8</v>
      </c>
      <c r="J118" s="7">
        <f t="shared" si="46"/>
        <v>25</v>
      </c>
      <c r="K118" s="7">
        <f t="shared" si="47"/>
        <v>3</v>
      </c>
      <c r="L118" s="3">
        <f t="shared" si="48"/>
        <v>80</v>
      </c>
      <c r="M118" s="7"/>
    </row>
    <row r="119" spans="1:24" x14ac:dyDescent="0.2">
      <c r="A119" s="11" t="str">
        <f t="shared" si="37"/>
        <v>Ryan Dacey</v>
      </c>
      <c r="B119" s="11">
        <f t="shared" si="38"/>
        <v>4</v>
      </c>
      <c r="C119" s="7">
        <f t="shared" si="39"/>
        <v>0</v>
      </c>
      <c r="D119" s="7">
        <f t="shared" si="40"/>
        <v>9</v>
      </c>
      <c r="E119" s="7">
        <f t="shared" si="41"/>
        <v>2</v>
      </c>
      <c r="F119" s="7">
        <f t="shared" si="42"/>
        <v>7</v>
      </c>
      <c r="G119" s="7">
        <f t="shared" si="43"/>
        <v>40</v>
      </c>
      <c r="H119" s="7">
        <f t="shared" si="44"/>
        <v>2</v>
      </c>
      <c r="I119" s="7">
        <f t="shared" si="45"/>
        <v>1</v>
      </c>
      <c r="J119" s="7">
        <f t="shared" si="46"/>
        <v>19</v>
      </c>
      <c r="K119" s="7">
        <f t="shared" si="47"/>
        <v>2</v>
      </c>
      <c r="L119" s="3">
        <f t="shared" si="48"/>
        <v>10</v>
      </c>
      <c r="M119" s="7"/>
    </row>
    <row r="120" spans="1:24" x14ac:dyDescent="0.2">
      <c r="A120" s="11" t="str">
        <f t="shared" si="37"/>
        <v>Greg Dufraisse</v>
      </c>
      <c r="B120" s="11">
        <f t="shared" si="38"/>
        <v>27</v>
      </c>
      <c r="C120" s="7">
        <f t="shared" si="39"/>
        <v>25</v>
      </c>
      <c r="D120" s="7">
        <f t="shared" si="40"/>
        <v>16</v>
      </c>
      <c r="E120" s="7">
        <f t="shared" si="41"/>
        <v>10</v>
      </c>
      <c r="F120" s="7">
        <f t="shared" si="42"/>
        <v>32</v>
      </c>
      <c r="G120" s="7">
        <f t="shared" si="43"/>
        <v>43</v>
      </c>
      <c r="H120" s="7">
        <f t="shared" si="44"/>
        <v>16</v>
      </c>
      <c r="I120" s="7">
        <f t="shared" si="45"/>
        <v>0</v>
      </c>
      <c r="J120" s="7">
        <f t="shared" si="46"/>
        <v>7</v>
      </c>
      <c r="K120" s="7">
        <f t="shared" si="47"/>
        <v>0</v>
      </c>
      <c r="L120" s="3">
        <f t="shared" si="48"/>
        <v>139</v>
      </c>
      <c r="M120" s="7"/>
    </row>
    <row r="121" spans="1:24" x14ac:dyDescent="0.2">
      <c r="A121" s="11" t="str">
        <f t="shared" si="37"/>
        <v>Terry Epps</v>
      </c>
      <c r="B121" s="11">
        <f t="shared" si="38"/>
        <v>35</v>
      </c>
      <c r="C121" s="7">
        <f t="shared" si="39"/>
        <v>12</v>
      </c>
      <c r="D121" s="7">
        <f t="shared" si="40"/>
        <v>20</v>
      </c>
      <c r="E121" s="7">
        <f t="shared" si="41"/>
        <v>7</v>
      </c>
      <c r="F121" s="7">
        <f t="shared" si="42"/>
        <v>21</v>
      </c>
      <c r="G121" s="7">
        <f t="shared" si="43"/>
        <v>88</v>
      </c>
      <c r="H121" s="7">
        <f t="shared" si="44"/>
        <v>14</v>
      </c>
      <c r="I121" s="7">
        <f t="shared" si="45"/>
        <v>8</v>
      </c>
      <c r="J121" s="7">
        <f t="shared" si="46"/>
        <v>14</v>
      </c>
      <c r="K121" s="7">
        <f t="shared" si="47"/>
        <v>0</v>
      </c>
      <c r="L121" s="3">
        <f t="shared" si="48"/>
        <v>113</v>
      </c>
      <c r="M121" s="7"/>
    </row>
    <row r="122" spans="1:24" x14ac:dyDescent="0.2">
      <c r="A122" s="11" t="str">
        <f t="shared" si="37"/>
        <v>Conroy Jackson</v>
      </c>
      <c r="B122" s="11">
        <f t="shared" si="38"/>
        <v>0</v>
      </c>
      <c r="C122" s="7">
        <f t="shared" si="39"/>
        <v>4</v>
      </c>
      <c r="D122" s="7">
        <f t="shared" si="40"/>
        <v>7</v>
      </c>
      <c r="E122" s="7">
        <f t="shared" si="41"/>
        <v>3</v>
      </c>
      <c r="F122" s="7">
        <f t="shared" si="42"/>
        <v>10</v>
      </c>
      <c r="G122" s="7">
        <f t="shared" si="43"/>
        <v>18</v>
      </c>
      <c r="H122" s="7">
        <f t="shared" si="44"/>
        <v>5</v>
      </c>
      <c r="I122" s="7">
        <f t="shared" si="45"/>
        <v>1</v>
      </c>
      <c r="J122" s="7">
        <f t="shared" si="46"/>
        <v>15</v>
      </c>
      <c r="K122" s="7">
        <f t="shared" si="47"/>
        <v>0</v>
      </c>
      <c r="L122" s="3">
        <f t="shared" si="48"/>
        <v>15</v>
      </c>
      <c r="M122" s="7"/>
    </row>
    <row r="123" spans="1:24" x14ac:dyDescent="0.2">
      <c r="A123" s="11" t="str">
        <f t="shared" si="37"/>
        <v>Brandon Ortez</v>
      </c>
      <c r="B123" s="11">
        <f t="shared" si="38"/>
        <v>37</v>
      </c>
      <c r="C123" s="7">
        <f t="shared" si="39"/>
        <v>19</v>
      </c>
      <c r="D123" s="7">
        <f t="shared" si="40"/>
        <v>29</v>
      </c>
      <c r="E123" s="7">
        <f t="shared" si="41"/>
        <v>21</v>
      </c>
      <c r="F123" s="7">
        <f t="shared" si="42"/>
        <v>21</v>
      </c>
      <c r="G123" s="7">
        <f t="shared" si="43"/>
        <v>36</v>
      </c>
      <c r="H123" s="7">
        <f t="shared" si="44"/>
        <v>17</v>
      </c>
      <c r="I123" s="7">
        <f t="shared" si="45"/>
        <v>1</v>
      </c>
      <c r="J123" s="7">
        <f t="shared" si="46"/>
        <v>22</v>
      </c>
      <c r="K123" s="7">
        <f t="shared" si="47"/>
        <v>4</v>
      </c>
      <c r="L123" s="3">
        <f t="shared" si="48"/>
        <v>152</v>
      </c>
      <c r="M123" s="7"/>
    </row>
    <row r="124" spans="1:24" x14ac:dyDescent="0.2">
      <c r="A124" s="7" t="str">
        <f>A11</f>
        <v>Kevin St. Gelais</v>
      </c>
      <c r="B124" s="11">
        <f t="shared" si="38"/>
        <v>8</v>
      </c>
      <c r="C124" s="7">
        <f t="shared" si="39"/>
        <v>6</v>
      </c>
      <c r="D124" s="7">
        <f t="shared" si="40"/>
        <v>1</v>
      </c>
      <c r="E124" s="7">
        <f t="shared" si="41"/>
        <v>1</v>
      </c>
      <c r="F124" s="7">
        <f t="shared" si="42"/>
        <v>8</v>
      </c>
      <c r="G124" s="7">
        <f t="shared" si="43"/>
        <v>17</v>
      </c>
      <c r="H124" s="7">
        <f t="shared" si="44"/>
        <v>4</v>
      </c>
      <c r="I124" s="7">
        <f t="shared" si="45"/>
        <v>0</v>
      </c>
      <c r="J124" s="7">
        <f t="shared" si="46"/>
        <v>10</v>
      </c>
      <c r="K124" s="7">
        <f t="shared" si="47"/>
        <v>3</v>
      </c>
      <c r="L124" s="3">
        <f>(B124*2)+(C124*3)+E124</f>
        <v>35</v>
      </c>
      <c r="M124" s="7"/>
    </row>
    <row r="125" spans="1:24" x14ac:dyDescent="0.2">
      <c r="A125" s="7">
        <f>A12</f>
        <v>0</v>
      </c>
      <c r="B125" s="11">
        <f t="shared" si="38"/>
        <v>0</v>
      </c>
      <c r="C125" s="7">
        <f t="shared" si="39"/>
        <v>0</v>
      </c>
      <c r="D125" s="7">
        <f t="shared" si="40"/>
        <v>0</v>
      </c>
      <c r="E125" s="7">
        <f t="shared" si="41"/>
        <v>0</v>
      </c>
      <c r="F125" s="7">
        <f t="shared" si="42"/>
        <v>0</v>
      </c>
      <c r="G125" s="7">
        <f t="shared" si="43"/>
        <v>0</v>
      </c>
      <c r="H125" s="7">
        <f>H12+T12+H26+T26+H40+T40+H54+T54+H68+T68+H82+T82+H96+T96+H110</f>
        <v>0</v>
      </c>
      <c r="I125" s="7">
        <f t="shared" si="45"/>
        <v>0</v>
      </c>
      <c r="J125" s="7">
        <f t="shared" si="46"/>
        <v>0</v>
      </c>
      <c r="K125" s="7">
        <f t="shared" si="47"/>
        <v>0</v>
      </c>
      <c r="L125" s="3">
        <f>(B125*2)+(C125*3)+E125</f>
        <v>0</v>
      </c>
      <c r="M125" s="7"/>
    </row>
    <row r="126" spans="1:24" ht="13.5" thickBot="1" x14ac:dyDescent="0.25">
      <c r="A126" t="s">
        <v>20</v>
      </c>
      <c r="B126" s="67">
        <f t="shared" ref="B126:K126" si="49">SUM(B116:B125)</f>
        <v>170</v>
      </c>
      <c r="C126" s="68">
        <f t="shared" si="49"/>
        <v>69</v>
      </c>
      <c r="D126" s="68">
        <f t="shared" si="49"/>
        <v>117</v>
      </c>
      <c r="E126" s="68">
        <f t="shared" si="49"/>
        <v>57</v>
      </c>
      <c r="F126" s="68">
        <f t="shared" si="49"/>
        <v>114</v>
      </c>
      <c r="G126" s="68">
        <f t="shared" si="49"/>
        <v>437</v>
      </c>
      <c r="H126" s="68">
        <f t="shared" si="49"/>
        <v>84</v>
      </c>
      <c r="I126" s="68">
        <f t="shared" si="49"/>
        <v>20</v>
      </c>
      <c r="J126" s="68">
        <f t="shared" si="49"/>
        <v>143</v>
      </c>
      <c r="K126" s="68">
        <f t="shared" si="49"/>
        <v>16</v>
      </c>
      <c r="L126" s="40">
        <f>SUM(L116:L125)</f>
        <v>604</v>
      </c>
    </row>
    <row r="127" spans="1:24" x14ac:dyDescent="0.2">
      <c r="A127" t="s">
        <v>47</v>
      </c>
      <c r="B127" s="7">
        <f>B126/(U147+V147)</f>
        <v>14.166666666666666</v>
      </c>
      <c r="C127" s="7">
        <f>C126/(U147+V147)</f>
        <v>5.75</v>
      </c>
      <c r="D127" s="66">
        <f>D126/(U147+V147)</f>
        <v>9.75</v>
      </c>
      <c r="E127" s="66">
        <f>E126/(U147+V147)</f>
        <v>4.75</v>
      </c>
      <c r="F127" s="66">
        <f>F126/(U147+V147)</f>
        <v>9.5</v>
      </c>
      <c r="G127" s="66">
        <f>G126/(U147+V147)</f>
        <v>36.416666666666664</v>
      </c>
      <c r="H127" s="56">
        <f>H126/(U147+V147)</f>
        <v>7</v>
      </c>
      <c r="I127" s="56">
        <f>I126/(U147+V147)</f>
        <v>1.6666666666666667</v>
      </c>
      <c r="J127" s="66">
        <f>J126/(U147+V147)</f>
        <v>11.916666666666666</v>
      </c>
      <c r="K127" s="66">
        <f>K126/(U147+V147)</f>
        <v>1.3333333333333333</v>
      </c>
      <c r="L127" s="56">
        <f>L126/(U147+V147)</f>
        <v>50.333333333333336</v>
      </c>
      <c r="M127" s="2"/>
    </row>
    <row r="128" spans="1:24" x14ac:dyDescent="0.2">
      <c r="B128" s="7"/>
      <c r="C128" s="7"/>
      <c r="D128" s="7"/>
      <c r="E128" s="14">
        <f>+E126/D126</f>
        <v>0.48717948717948717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50">+A31</f>
        <v>Michael Aragon-Robbins</v>
      </c>
      <c r="B132">
        <f>SUM(U147:V147)-D132</f>
        <v>12</v>
      </c>
      <c r="D132" s="20">
        <f>K116</f>
        <v>0</v>
      </c>
      <c r="E132" t="s">
        <v>1</v>
      </c>
      <c r="G132" t="s">
        <v>24</v>
      </c>
      <c r="H132" s="74" t="s">
        <v>90</v>
      </c>
      <c r="J132" s="19">
        <f>L13</f>
        <v>49</v>
      </c>
      <c r="K132" s="18" t="s">
        <v>25</v>
      </c>
      <c r="L132" s="20">
        <v>47</v>
      </c>
      <c r="M132" t="s">
        <v>8</v>
      </c>
      <c r="N132" t="s">
        <v>24</v>
      </c>
      <c r="O132" s="74" t="s">
        <v>85</v>
      </c>
      <c r="R132">
        <f>X55</f>
        <v>81</v>
      </c>
      <c r="S132" s="18" t="s">
        <v>25</v>
      </c>
      <c r="T132" s="20">
        <v>50</v>
      </c>
      <c r="U132">
        <f t="shared" ref="U132:U138" si="51">+IF(+J132&gt;L132,1,0)</f>
        <v>1</v>
      </c>
      <c r="V132">
        <f t="shared" ref="V132:V138" si="52">+IF(+L132&gt;J132,1,0)</f>
        <v>0</v>
      </c>
      <c r="Y132" s="20"/>
    </row>
    <row r="133" spans="1:25" x14ac:dyDescent="0.2">
      <c r="A133" s="7" t="str">
        <f t="shared" si="50"/>
        <v>Chris Burns</v>
      </c>
      <c r="B133">
        <f>SUM(U147:V147)-D133</f>
        <v>8</v>
      </c>
      <c r="D133" s="20">
        <f t="shared" ref="D133:D141" si="53">K117</f>
        <v>4</v>
      </c>
      <c r="E133" t="s">
        <v>2</v>
      </c>
      <c r="G133" t="s">
        <v>24</v>
      </c>
      <c r="H133" s="74" t="s">
        <v>144</v>
      </c>
      <c r="J133">
        <f>X13</f>
        <v>50</v>
      </c>
      <c r="K133" s="18" t="s">
        <v>25</v>
      </c>
      <c r="L133" s="20">
        <v>52</v>
      </c>
      <c r="M133" t="s">
        <v>9</v>
      </c>
      <c r="N133" t="s">
        <v>24</v>
      </c>
      <c r="O133" s="74" t="s">
        <v>90</v>
      </c>
      <c r="R133">
        <f>L69</f>
        <v>44</v>
      </c>
      <c r="S133" s="18" t="s">
        <v>25</v>
      </c>
      <c r="T133" s="20">
        <v>54</v>
      </c>
      <c r="U133">
        <f t="shared" si="51"/>
        <v>0</v>
      </c>
      <c r="V133">
        <f t="shared" si="52"/>
        <v>1</v>
      </c>
      <c r="Y133" s="20"/>
    </row>
    <row r="134" spans="1:25" x14ac:dyDescent="0.2">
      <c r="A134" s="7" t="str">
        <f t="shared" si="50"/>
        <v>Jake Cotto</v>
      </c>
      <c r="B134">
        <f>SUM(U147:V147)-D134</f>
        <v>9</v>
      </c>
      <c r="D134" s="20">
        <f t="shared" si="53"/>
        <v>3</v>
      </c>
      <c r="E134" t="s">
        <v>3</v>
      </c>
      <c r="G134" t="s">
        <v>24</v>
      </c>
      <c r="H134" s="74" t="s">
        <v>149</v>
      </c>
      <c r="J134">
        <f>L27</f>
        <v>47</v>
      </c>
      <c r="K134" s="18" t="s">
        <v>25</v>
      </c>
      <c r="L134" s="20">
        <v>64</v>
      </c>
      <c r="M134" t="s">
        <v>10</v>
      </c>
      <c r="N134" t="s">
        <v>24</v>
      </c>
      <c r="O134" s="74" t="s">
        <v>168</v>
      </c>
      <c r="R134">
        <f>X69</f>
        <v>50</v>
      </c>
      <c r="S134" s="18" t="s">
        <v>25</v>
      </c>
      <c r="T134" s="20">
        <v>56</v>
      </c>
      <c r="U134">
        <f t="shared" si="51"/>
        <v>0</v>
      </c>
      <c r="V134">
        <f t="shared" si="52"/>
        <v>1</v>
      </c>
      <c r="Y134" s="20"/>
    </row>
    <row r="135" spans="1:25" x14ac:dyDescent="0.2">
      <c r="A135" s="7" t="str">
        <f t="shared" si="50"/>
        <v>Ryan Dacey</v>
      </c>
      <c r="B135">
        <f>SUM(U147:V147)-D135</f>
        <v>10</v>
      </c>
      <c r="D135" s="20">
        <f t="shared" si="53"/>
        <v>2</v>
      </c>
      <c r="E135" t="s">
        <v>4</v>
      </c>
      <c r="G135" t="s">
        <v>24</v>
      </c>
      <c r="H135" s="74" t="s">
        <v>85</v>
      </c>
      <c r="J135">
        <f>X27</f>
        <v>42</v>
      </c>
      <c r="K135" s="18" t="s">
        <v>25</v>
      </c>
      <c r="L135" s="20">
        <v>35</v>
      </c>
      <c r="M135" t="s">
        <v>11</v>
      </c>
      <c r="N135" t="s">
        <v>24</v>
      </c>
      <c r="O135" s="74" t="s">
        <v>144</v>
      </c>
      <c r="R135">
        <f>L83</f>
        <v>52</v>
      </c>
      <c r="S135" s="18" t="s">
        <v>25</v>
      </c>
      <c r="T135" s="20">
        <v>48</v>
      </c>
      <c r="U135">
        <f t="shared" si="51"/>
        <v>1</v>
      </c>
      <c r="V135">
        <f t="shared" si="52"/>
        <v>0</v>
      </c>
      <c r="Y135" s="20"/>
    </row>
    <row r="136" spans="1:25" x14ac:dyDescent="0.2">
      <c r="A136" s="7" t="str">
        <f t="shared" si="50"/>
        <v>Greg Dufraisse</v>
      </c>
      <c r="B136">
        <f>SUM(U147:V147)-D136</f>
        <v>12</v>
      </c>
      <c r="D136" s="20">
        <f t="shared" si="53"/>
        <v>0</v>
      </c>
      <c r="E136" t="s">
        <v>5</v>
      </c>
      <c r="G136" t="s">
        <v>24</v>
      </c>
      <c r="H136" s="74" t="s">
        <v>165</v>
      </c>
      <c r="J136">
        <f>L41</f>
        <v>42</v>
      </c>
      <c r="K136" s="18" t="s">
        <v>25</v>
      </c>
      <c r="L136" s="20">
        <v>48</v>
      </c>
      <c r="M136" t="s">
        <v>12</v>
      </c>
      <c r="N136" t="s">
        <v>24</v>
      </c>
      <c r="O136" s="74" t="s">
        <v>138</v>
      </c>
      <c r="R136">
        <f>X83</f>
        <v>53</v>
      </c>
      <c r="S136" s="18" t="s">
        <v>25</v>
      </c>
      <c r="T136" s="20">
        <v>51</v>
      </c>
      <c r="U136">
        <f t="shared" si="51"/>
        <v>0</v>
      </c>
      <c r="V136">
        <f t="shared" si="52"/>
        <v>1</v>
      </c>
      <c r="Y136" s="20"/>
    </row>
    <row r="137" spans="1:25" x14ac:dyDescent="0.2">
      <c r="A137" s="7" t="str">
        <f t="shared" si="50"/>
        <v>Terry Epps</v>
      </c>
      <c r="B137">
        <f>SUM(U147:V147)-D137</f>
        <v>12</v>
      </c>
      <c r="D137" s="20">
        <f t="shared" si="53"/>
        <v>0</v>
      </c>
      <c r="E137" t="s">
        <v>6</v>
      </c>
      <c r="G137" t="s">
        <v>24</v>
      </c>
      <c r="H137" s="74" t="s">
        <v>165</v>
      </c>
      <c r="J137">
        <f>X41</f>
        <v>56</v>
      </c>
      <c r="K137" s="18" t="s">
        <v>25</v>
      </c>
      <c r="L137" s="20">
        <v>34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51"/>
        <v>1</v>
      </c>
      <c r="V137">
        <f t="shared" si="52"/>
        <v>0</v>
      </c>
      <c r="Y137" s="20"/>
    </row>
    <row r="138" spans="1:25" x14ac:dyDescent="0.2">
      <c r="A138" s="7" t="str">
        <f t="shared" si="50"/>
        <v>Conroy Jackson</v>
      </c>
      <c r="B138">
        <f>SUM(U147:V147)-D138</f>
        <v>12</v>
      </c>
      <c r="D138" s="20">
        <f t="shared" si="53"/>
        <v>0</v>
      </c>
      <c r="E138" t="s">
        <v>7</v>
      </c>
      <c r="G138" t="s">
        <v>24</v>
      </c>
      <c r="H138" s="74" t="s">
        <v>138</v>
      </c>
      <c r="J138">
        <f>L55</f>
        <v>38</v>
      </c>
      <c r="K138" s="18" t="s">
        <v>25</v>
      </c>
      <c r="L138" s="20">
        <v>37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51"/>
        <v>1</v>
      </c>
      <c r="V138">
        <f t="shared" si="52"/>
        <v>0</v>
      </c>
      <c r="Y138" s="20"/>
    </row>
    <row r="139" spans="1:25" x14ac:dyDescent="0.2">
      <c r="A139" s="7" t="str">
        <f t="shared" si="50"/>
        <v>Brandon Ortez</v>
      </c>
      <c r="B139">
        <f>SUM(U147:V147)-D139</f>
        <v>8</v>
      </c>
      <c r="D139" s="20">
        <f t="shared" si="53"/>
        <v>4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54">+IF(R132&gt;T132,1,0)</f>
        <v>1</v>
      </c>
      <c r="V139">
        <f t="shared" ref="V139:V146" si="55">+IF(+T132&gt;R132,1,0)</f>
        <v>0</v>
      </c>
    </row>
    <row r="140" spans="1:25" x14ac:dyDescent="0.2">
      <c r="A140" s="7" t="str">
        <f t="shared" si="50"/>
        <v>Kevin St. Gelais</v>
      </c>
      <c r="B140">
        <f>SUM(U147:V147)-D140</f>
        <v>9</v>
      </c>
      <c r="D140" s="20">
        <f t="shared" si="53"/>
        <v>3</v>
      </c>
      <c r="U140">
        <f t="shared" si="54"/>
        <v>0</v>
      </c>
      <c r="V140">
        <f t="shared" si="55"/>
        <v>1</v>
      </c>
    </row>
    <row r="141" spans="1:25" x14ac:dyDescent="0.2">
      <c r="A141" s="7">
        <f t="shared" si="50"/>
        <v>0</v>
      </c>
      <c r="B141">
        <f>SUM(U147:V147)-D141</f>
        <v>12</v>
      </c>
      <c r="D141" s="20">
        <f t="shared" si="53"/>
        <v>0</v>
      </c>
      <c r="U141">
        <f t="shared" si="54"/>
        <v>0</v>
      </c>
      <c r="V141">
        <f t="shared" si="55"/>
        <v>1</v>
      </c>
    </row>
    <row r="142" spans="1:25" x14ac:dyDescent="0.2">
      <c r="A142" s="1" t="s">
        <v>57</v>
      </c>
      <c r="U142">
        <f t="shared" si="54"/>
        <v>1</v>
      </c>
      <c r="V142">
        <f t="shared" si="55"/>
        <v>0</v>
      </c>
    </row>
    <row r="143" spans="1:25" x14ac:dyDescent="0.2">
      <c r="U143">
        <f t="shared" si="54"/>
        <v>1</v>
      </c>
      <c r="V143">
        <f t="shared" si="55"/>
        <v>0</v>
      </c>
    </row>
    <row r="144" spans="1:25" x14ac:dyDescent="0.2">
      <c r="A144" t="str">
        <f>A31</f>
        <v>Michael Aragon-Robbins</v>
      </c>
      <c r="J144">
        <f>SUM(J132:J138)+SUM(R132:R139)</f>
        <v>604</v>
      </c>
      <c r="L144">
        <f>SUM(L132:L138)+SUM(T132:T139)</f>
        <v>576</v>
      </c>
      <c r="U144">
        <f t="shared" si="54"/>
        <v>0</v>
      </c>
      <c r="V144">
        <f t="shared" si="55"/>
        <v>0</v>
      </c>
    </row>
    <row r="145" spans="1:22" x14ac:dyDescent="0.2">
      <c r="A145" t="str">
        <f t="shared" ref="A145:A152" si="56">A32</f>
        <v>Chris Burns</v>
      </c>
      <c r="U145">
        <f t="shared" si="54"/>
        <v>0</v>
      </c>
      <c r="V145">
        <f t="shared" si="55"/>
        <v>0</v>
      </c>
    </row>
    <row r="146" spans="1:22" x14ac:dyDescent="0.2">
      <c r="A146" t="str">
        <f t="shared" si="56"/>
        <v>Jake Cotto</v>
      </c>
      <c r="U146">
        <f t="shared" si="54"/>
        <v>0</v>
      </c>
      <c r="V146">
        <f t="shared" si="55"/>
        <v>0</v>
      </c>
    </row>
    <row r="147" spans="1:22" x14ac:dyDescent="0.2">
      <c r="A147" t="str">
        <f t="shared" si="56"/>
        <v>Ryan Dacey</v>
      </c>
      <c r="U147" s="41">
        <f>SUM(U132:U146)</f>
        <v>7</v>
      </c>
      <c r="V147" s="41">
        <f>SUM(V132:V146)</f>
        <v>5</v>
      </c>
    </row>
    <row r="148" spans="1:22" x14ac:dyDescent="0.2">
      <c r="A148" t="str">
        <f t="shared" si="56"/>
        <v>Greg Dufraisse</v>
      </c>
    </row>
    <row r="149" spans="1:22" x14ac:dyDescent="0.2">
      <c r="A149" t="str">
        <f t="shared" si="56"/>
        <v>Terry Epps</v>
      </c>
    </row>
    <row r="150" spans="1:22" x14ac:dyDescent="0.2">
      <c r="A150" t="str">
        <f t="shared" si="56"/>
        <v>Conroy Jackson</v>
      </c>
    </row>
    <row r="151" spans="1:22" x14ac:dyDescent="0.2">
      <c r="A151" t="str">
        <f t="shared" si="56"/>
        <v>Brandon Ortez</v>
      </c>
    </row>
    <row r="152" spans="1:22" x14ac:dyDescent="0.2">
      <c r="A152" t="str">
        <f t="shared" si="56"/>
        <v>Kevin St. Gelais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K153"/>
  <sheetViews>
    <sheetView workbookViewId="0">
      <selection activeCell="Q79" sqref="Q79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8" width="6.5703125" customWidth="1"/>
    <col min="9" max="9" width="9.285156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85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73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156</v>
      </c>
      <c r="B3" s="11">
        <v>1</v>
      </c>
      <c r="C3" s="7">
        <v>1</v>
      </c>
      <c r="D3" s="7"/>
      <c r="E3" s="7"/>
      <c r="F3" s="7"/>
      <c r="G3" s="7">
        <v>6</v>
      </c>
      <c r="H3" s="7"/>
      <c r="I3" s="7"/>
      <c r="J3" s="7">
        <v>1</v>
      </c>
      <c r="K3" s="7"/>
      <c r="L3" s="38">
        <f t="shared" ref="L3:L10" si="0">(B3*2)+(C3*3)+E3</f>
        <v>5</v>
      </c>
      <c r="M3" s="11"/>
      <c r="N3" s="11">
        <v>1</v>
      </c>
      <c r="O3" s="7"/>
      <c r="P3" s="7"/>
      <c r="Q3" s="7"/>
      <c r="R3" s="7"/>
      <c r="S3" s="7">
        <v>1</v>
      </c>
      <c r="T3" s="7">
        <v>2</v>
      </c>
      <c r="U3" s="7">
        <v>1</v>
      </c>
      <c r="V3" s="7">
        <v>2</v>
      </c>
      <c r="W3" s="7"/>
      <c r="X3" s="38">
        <f t="shared" ref="X3:X10" si="1">(N3*2)+(O3*3)+Q3</f>
        <v>2</v>
      </c>
    </row>
    <row r="4" spans="1:37" x14ac:dyDescent="0.2">
      <c r="A4" s="7" t="s">
        <v>97</v>
      </c>
      <c r="B4" s="11">
        <v>3</v>
      </c>
      <c r="C4" s="7"/>
      <c r="D4" s="7"/>
      <c r="E4" s="7"/>
      <c r="F4" s="7">
        <v>1</v>
      </c>
      <c r="G4" s="7">
        <v>3</v>
      </c>
      <c r="H4" s="7">
        <v>1</v>
      </c>
      <c r="I4" s="7"/>
      <c r="J4" s="7"/>
      <c r="K4" s="7"/>
      <c r="L4" s="3">
        <f t="shared" si="0"/>
        <v>6</v>
      </c>
      <c r="M4" s="11"/>
      <c r="N4" s="11">
        <v>2</v>
      </c>
      <c r="O4" s="7"/>
      <c r="P4" s="7"/>
      <c r="Q4" s="7"/>
      <c r="R4" s="7"/>
      <c r="S4" s="7">
        <v>4</v>
      </c>
      <c r="T4" s="7">
        <v>1</v>
      </c>
      <c r="U4" s="7">
        <v>1</v>
      </c>
      <c r="V4" s="7">
        <v>1</v>
      </c>
      <c r="W4" s="7"/>
      <c r="X4" s="3">
        <f t="shared" si="1"/>
        <v>4</v>
      </c>
    </row>
    <row r="5" spans="1:37" x14ac:dyDescent="0.2">
      <c r="A5" s="7" t="s">
        <v>111</v>
      </c>
      <c r="B5" s="11">
        <v>2</v>
      </c>
      <c r="C5" s="7"/>
      <c r="D5" s="7">
        <v>3</v>
      </c>
      <c r="E5" s="7"/>
      <c r="F5" s="7"/>
      <c r="G5" s="7">
        <v>8</v>
      </c>
      <c r="H5" s="7">
        <v>2</v>
      </c>
      <c r="I5" s="7"/>
      <c r="J5" s="7">
        <v>3</v>
      </c>
      <c r="K5" s="7"/>
      <c r="L5" s="3">
        <f t="shared" si="0"/>
        <v>4</v>
      </c>
      <c r="M5" s="11"/>
      <c r="N5" s="11">
        <v>2</v>
      </c>
      <c r="O5" s="7"/>
      <c r="P5" s="7">
        <v>3</v>
      </c>
      <c r="Q5" s="7"/>
      <c r="R5" s="7">
        <v>1</v>
      </c>
      <c r="S5" s="7">
        <v>9</v>
      </c>
      <c r="T5" s="7"/>
      <c r="U5" s="7">
        <v>2</v>
      </c>
      <c r="V5" s="7">
        <v>2</v>
      </c>
      <c r="W5" s="7"/>
      <c r="X5" s="3">
        <f t="shared" si="1"/>
        <v>4</v>
      </c>
    </row>
    <row r="6" spans="1:37" x14ac:dyDescent="0.2">
      <c r="A6" s="7" t="s">
        <v>99</v>
      </c>
      <c r="B6" s="11">
        <v>4</v>
      </c>
      <c r="C6" s="7"/>
      <c r="D6" s="7">
        <v>2</v>
      </c>
      <c r="E6" s="7">
        <v>1</v>
      </c>
      <c r="F6" s="7">
        <v>1</v>
      </c>
      <c r="G6" s="7">
        <v>8</v>
      </c>
      <c r="H6" s="7"/>
      <c r="I6" s="7">
        <v>2</v>
      </c>
      <c r="J6" s="7">
        <v>2</v>
      </c>
      <c r="K6" s="7"/>
      <c r="L6" s="3">
        <f t="shared" si="0"/>
        <v>9</v>
      </c>
      <c r="M6" s="11"/>
      <c r="N6" s="11">
        <v>2</v>
      </c>
      <c r="O6" s="7"/>
      <c r="P6" s="7">
        <v>4</v>
      </c>
      <c r="Q6" s="7">
        <v>3</v>
      </c>
      <c r="R6" s="7">
        <v>1</v>
      </c>
      <c r="S6" s="7">
        <v>7</v>
      </c>
      <c r="T6" s="7">
        <v>2</v>
      </c>
      <c r="U6" s="7">
        <v>1</v>
      </c>
      <c r="V6" s="7">
        <v>2</v>
      </c>
      <c r="W6" s="7"/>
      <c r="X6" s="3">
        <f t="shared" si="1"/>
        <v>7</v>
      </c>
    </row>
    <row r="7" spans="1:37" x14ac:dyDescent="0.2">
      <c r="A7" s="7" t="s">
        <v>157</v>
      </c>
      <c r="B7" s="11">
        <v>1</v>
      </c>
      <c r="C7" s="7"/>
      <c r="D7" s="7"/>
      <c r="E7" s="7"/>
      <c r="F7" s="7"/>
      <c r="G7" s="7">
        <v>8</v>
      </c>
      <c r="H7" s="7"/>
      <c r="I7" s="7"/>
      <c r="J7" s="7">
        <v>2</v>
      </c>
      <c r="K7" s="7"/>
      <c r="L7" s="3">
        <f t="shared" si="0"/>
        <v>2</v>
      </c>
      <c r="M7" s="11"/>
      <c r="N7" s="11"/>
      <c r="O7" s="7"/>
      <c r="P7" s="7"/>
      <c r="Q7" s="7"/>
      <c r="R7" s="7"/>
      <c r="S7" s="7"/>
      <c r="T7" s="7"/>
      <c r="U7" s="7"/>
      <c r="V7" s="7"/>
      <c r="W7" s="7">
        <v>1</v>
      </c>
      <c r="X7" s="3">
        <f t="shared" si="1"/>
        <v>0</v>
      </c>
    </row>
    <row r="8" spans="1:37" x14ac:dyDescent="0.2">
      <c r="A8" s="7" t="s">
        <v>118</v>
      </c>
      <c r="B8" s="11">
        <v>4</v>
      </c>
      <c r="C8" s="7"/>
      <c r="D8" s="7">
        <v>6</v>
      </c>
      <c r="E8" s="7">
        <v>4</v>
      </c>
      <c r="F8" s="7">
        <v>1</v>
      </c>
      <c r="G8" s="7">
        <v>5</v>
      </c>
      <c r="H8" s="7"/>
      <c r="I8" s="7"/>
      <c r="J8" s="7">
        <v>2</v>
      </c>
      <c r="K8" s="7"/>
      <c r="L8" s="3">
        <f t="shared" si="0"/>
        <v>12</v>
      </c>
      <c r="M8" s="11"/>
      <c r="N8" s="11">
        <v>7</v>
      </c>
      <c r="O8" s="7"/>
      <c r="P8" s="7">
        <v>8</v>
      </c>
      <c r="Q8" s="7">
        <v>2</v>
      </c>
      <c r="R8" s="7">
        <v>2</v>
      </c>
      <c r="S8" s="7">
        <v>12</v>
      </c>
      <c r="T8" s="7">
        <v>1</v>
      </c>
      <c r="U8" s="7"/>
      <c r="V8" s="7">
        <v>2</v>
      </c>
      <c r="W8" s="7"/>
      <c r="X8" s="3">
        <f t="shared" si="1"/>
        <v>16</v>
      </c>
    </row>
    <row r="9" spans="1:37" x14ac:dyDescent="0.2">
      <c r="A9" s="7" t="s">
        <v>116</v>
      </c>
      <c r="B9" s="11"/>
      <c r="C9" s="7"/>
      <c r="D9" s="7"/>
      <c r="E9" s="7"/>
      <c r="F9" s="7"/>
      <c r="G9" s="7"/>
      <c r="H9" s="7"/>
      <c r="I9" s="7"/>
      <c r="J9" s="7"/>
      <c r="K9" s="7">
        <v>1</v>
      </c>
      <c r="L9" s="3">
        <f t="shared" si="0"/>
        <v>0</v>
      </c>
      <c r="M9" s="11"/>
      <c r="N9" s="11"/>
      <c r="O9" s="7"/>
      <c r="P9" s="7"/>
      <c r="Q9" s="7"/>
      <c r="R9" s="7"/>
      <c r="S9" s="7">
        <v>3</v>
      </c>
      <c r="T9" s="7">
        <v>2</v>
      </c>
      <c r="U9" s="7"/>
      <c r="V9" s="7">
        <v>2</v>
      </c>
      <c r="W9" s="7"/>
      <c r="X9" s="3">
        <f t="shared" si="1"/>
        <v>0</v>
      </c>
    </row>
    <row r="10" spans="1:37" x14ac:dyDescent="0.2">
      <c r="A10" s="7" t="s">
        <v>158</v>
      </c>
      <c r="B10" s="11"/>
      <c r="C10" s="7"/>
      <c r="D10" s="7"/>
      <c r="E10" s="7"/>
      <c r="F10" s="7"/>
      <c r="G10" s="7"/>
      <c r="H10" s="7"/>
      <c r="I10" s="7"/>
      <c r="J10" s="7"/>
      <c r="K10" s="7">
        <v>1</v>
      </c>
      <c r="L10" s="3">
        <f t="shared" si="0"/>
        <v>0</v>
      </c>
      <c r="M10" s="11"/>
      <c r="N10" s="11"/>
      <c r="O10" s="7"/>
      <c r="P10" s="7"/>
      <c r="Q10" s="7"/>
      <c r="R10" s="7"/>
      <c r="S10" s="7"/>
      <c r="T10" s="7"/>
      <c r="U10" s="7"/>
      <c r="V10" s="7"/>
      <c r="W10" s="7">
        <v>1</v>
      </c>
      <c r="X10" s="3">
        <f t="shared" si="1"/>
        <v>0</v>
      </c>
    </row>
    <row r="11" spans="1:37" x14ac:dyDescent="0.2">
      <c r="A11" s="7" t="s">
        <v>159</v>
      </c>
      <c r="B11" s="11">
        <v>3</v>
      </c>
      <c r="C11" s="7">
        <v>4</v>
      </c>
      <c r="D11" s="7">
        <v>2</v>
      </c>
      <c r="E11" s="7">
        <v>1</v>
      </c>
      <c r="F11" s="7">
        <v>2</v>
      </c>
      <c r="G11" s="7">
        <v>9</v>
      </c>
      <c r="H11" s="7">
        <v>3</v>
      </c>
      <c r="I11" s="7">
        <v>2</v>
      </c>
      <c r="J11" s="7">
        <v>1</v>
      </c>
      <c r="K11" s="7"/>
      <c r="L11" s="3">
        <f>(B11*2)+(C11*3)+E11</f>
        <v>19</v>
      </c>
      <c r="M11" s="11"/>
      <c r="N11" s="11"/>
      <c r="O11" s="7"/>
      <c r="P11" s="7"/>
      <c r="Q11" s="7"/>
      <c r="R11" s="7"/>
      <c r="S11" s="7"/>
      <c r="T11" s="7"/>
      <c r="U11" s="7"/>
      <c r="V11" s="7"/>
      <c r="W11" s="7">
        <v>1</v>
      </c>
      <c r="X11" s="3">
        <f>(N11*2)+(O11*3)+Q11</f>
        <v>0</v>
      </c>
    </row>
    <row r="12" spans="1:37" x14ac:dyDescent="0.2">
      <c r="A12" s="7"/>
      <c r="B12" s="11"/>
      <c r="C12" s="7"/>
      <c r="D12" s="7"/>
      <c r="E12" s="7"/>
      <c r="F12" s="7"/>
      <c r="G12" s="7"/>
      <c r="H12" s="7"/>
      <c r="I12" s="7"/>
      <c r="J12" s="7"/>
      <c r="K12" s="16"/>
      <c r="L12" s="3">
        <f>(B12*2)+(C12*3)+E12</f>
        <v>0</v>
      </c>
      <c r="M12" s="7"/>
      <c r="N12" s="11"/>
      <c r="O12" s="7"/>
      <c r="P12" s="7"/>
      <c r="Q12" s="7"/>
      <c r="R12" s="7"/>
      <c r="S12" s="7"/>
      <c r="T12" s="7"/>
      <c r="U12" s="7"/>
      <c r="V12" s="7"/>
      <c r="W12" s="16"/>
      <c r="X12" s="3">
        <f>(N12*2)+(O12*3)+Q12</f>
        <v>0</v>
      </c>
    </row>
    <row r="13" spans="1:37" ht="13.5" thickBot="1" x14ac:dyDescent="0.25">
      <c r="A13" s="7" t="s">
        <v>19</v>
      </c>
      <c r="B13" s="67">
        <f t="shared" ref="B13:K13" si="2">SUM(B3:B12)</f>
        <v>18</v>
      </c>
      <c r="C13" s="68">
        <f t="shared" si="2"/>
        <v>5</v>
      </c>
      <c r="D13" s="68">
        <f t="shared" si="2"/>
        <v>13</v>
      </c>
      <c r="E13" s="68">
        <f t="shared" si="2"/>
        <v>6</v>
      </c>
      <c r="F13" s="68">
        <f t="shared" si="2"/>
        <v>5</v>
      </c>
      <c r="G13" s="68">
        <f t="shared" si="2"/>
        <v>47</v>
      </c>
      <c r="H13" s="68">
        <f t="shared" si="2"/>
        <v>6</v>
      </c>
      <c r="I13" s="68">
        <f t="shared" si="2"/>
        <v>4</v>
      </c>
      <c r="J13" s="68">
        <f t="shared" si="2"/>
        <v>11</v>
      </c>
      <c r="K13" s="68">
        <f t="shared" si="2"/>
        <v>2</v>
      </c>
      <c r="L13" s="43">
        <f>SUM(L3:L12)</f>
        <v>57</v>
      </c>
      <c r="M13" s="7"/>
      <c r="N13" s="67">
        <f t="shared" ref="N13:W13" si="3">SUM(N3:N12)</f>
        <v>14</v>
      </c>
      <c r="O13" s="68">
        <f t="shared" si="3"/>
        <v>0</v>
      </c>
      <c r="P13" s="68">
        <f t="shared" si="3"/>
        <v>15</v>
      </c>
      <c r="Q13" s="68">
        <f t="shared" si="3"/>
        <v>5</v>
      </c>
      <c r="R13" s="68">
        <f t="shared" si="3"/>
        <v>4</v>
      </c>
      <c r="S13" s="68">
        <f t="shared" si="3"/>
        <v>36</v>
      </c>
      <c r="T13" s="68">
        <f t="shared" si="3"/>
        <v>8</v>
      </c>
      <c r="U13" s="68">
        <f t="shared" si="3"/>
        <v>5</v>
      </c>
      <c r="V13" s="68">
        <f t="shared" si="3"/>
        <v>11</v>
      </c>
      <c r="W13" s="68">
        <f t="shared" si="3"/>
        <v>3</v>
      </c>
      <c r="X13" s="43">
        <f>SUM(X3:X12)</f>
        <v>33</v>
      </c>
    </row>
    <row r="14" spans="1:37" x14ac:dyDescent="0.2">
      <c r="A14" s="7"/>
      <c r="B14" s="7"/>
      <c r="C14" s="7"/>
      <c r="D14" s="7"/>
      <c r="E14" s="14">
        <f>+E13/D13</f>
        <v>0.46153846153846156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0.33333333333333331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 t="shared" ref="A17:A24" si="4">A3</f>
        <v>Anthony Britt</v>
      </c>
      <c r="B17" s="11">
        <v>2</v>
      </c>
      <c r="C17" s="7"/>
      <c r="D17" s="7"/>
      <c r="E17" s="7"/>
      <c r="F17" s="42"/>
      <c r="G17" s="7">
        <v>4</v>
      </c>
      <c r="H17" s="7"/>
      <c r="I17" s="7"/>
      <c r="J17" s="7"/>
      <c r="K17" s="7"/>
      <c r="L17" s="38">
        <f t="shared" ref="L17:L24" si="5">(B17*2)+(C17*3)+E17</f>
        <v>4</v>
      </c>
      <c r="M17" s="7"/>
      <c r="N17" s="11">
        <v>1</v>
      </c>
      <c r="O17" s="7">
        <v>1</v>
      </c>
      <c r="P17" s="7"/>
      <c r="Q17" s="7"/>
      <c r="R17" s="7">
        <v>1</v>
      </c>
      <c r="S17" s="7">
        <v>7</v>
      </c>
      <c r="T17" s="7">
        <v>1</v>
      </c>
      <c r="U17" s="7"/>
      <c r="V17" s="7">
        <v>2</v>
      </c>
      <c r="W17" s="7"/>
      <c r="X17" s="38">
        <f t="shared" ref="X17:X24" si="6">(N17*2)+(O17*3)+Q17</f>
        <v>5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 t="shared" si="4"/>
        <v>Eric Dusel</v>
      </c>
      <c r="B18" s="11">
        <v>2</v>
      </c>
      <c r="C18" s="7"/>
      <c r="D18" s="7">
        <v>1</v>
      </c>
      <c r="E18" s="7"/>
      <c r="F18" s="7"/>
      <c r="G18" s="7">
        <v>4</v>
      </c>
      <c r="H18" s="7"/>
      <c r="I18" s="7"/>
      <c r="J18" s="7"/>
      <c r="K18" s="7"/>
      <c r="L18" s="3">
        <f t="shared" si="5"/>
        <v>4</v>
      </c>
      <c r="M18" s="7"/>
      <c r="N18" s="11"/>
      <c r="O18" s="7"/>
      <c r="P18" s="7"/>
      <c r="Q18" s="7"/>
      <c r="R18" s="7"/>
      <c r="S18" s="7">
        <v>3</v>
      </c>
      <c r="T18" s="7"/>
      <c r="U18" s="7"/>
      <c r="V18" s="7"/>
      <c r="W18" s="7"/>
      <c r="X18" s="3">
        <f t="shared" si="6"/>
        <v>0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si="4"/>
        <v>Jason Flood</v>
      </c>
      <c r="B19" s="11">
        <v>1</v>
      </c>
      <c r="C19" s="7"/>
      <c r="D19" s="7"/>
      <c r="E19" s="7"/>
      <c r="F19" s="7"/>
      <c r="G19" s="7">
        <v>5</v>
      </c>
      <c r="H19" s="7">
        <v>1</v>
      </c>
      <c r="I19" s="7">
        <v>1</v>
      </c>
      <c r="J19" s="7">
        <v>4</v>
      </c>
      <c r="K19" s="7"/>
      <c r="L19" s="3">
        <f t="shared" si="5"/>
        <v>2</v>
      </c>
      <c r="M19" s="7"/>
      <c r="N19" s="11">
        <v>2</v>
      </c>
      <c r="O19" s="7"/>
      <c r="P19" s="7">
        <v>6</v>
      </c>
      <c r="Q19" s="7">
        <v>1</v>
      </c>
      <c r="R19" s="7">
        <v>1</v>
      </c>
      <c r="S19" s="7">
        <v>8</v>
      </c>
      <c r="T19" s="7">
        <v>1</v>
      </c>
      <c r="U19" s="7">
        <v>1</v>
      </c>
      <c r="V19" s="7">
        <v>1</v>
      </c>
      <c r="W19" s="7"/>
      <c r="X19" s="3">
        <f t="shared" si="6"/>
        <v>5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4"/>
        <v>Xamian Gist</v>
      </c>
      <c r="B20" s="11">
        <v>2</v>
      </c>
      <c r="C20" s="7"/>
      <c r="D20" s="7"/>
      <c r="E20" s="7"/>
      <c r="F20" s="7"/>
      <c r="G20" s="7">
        <v>4</v>
      </c>
      <c r="H20" s="7">
        <v>2</v>
      </c>
      <c r="I20" s="7"/>
      <c r="J20" s="7"/>
      <c r="K20" s="7"/>
      <c r="L20" s="3">
        <f t="shared" si="5"/>
        <v>4</v>
      </c>
      <c r="M20" s="7"/>
      <c r="N20" s="11"/>
      <c r="O20" s="7"/>
      <c r="P20" s="7"/>
      <c r="Q20" s="7"/>
      <c r="R20" s="7"/>
      <c r="S20" s="7"/>
      <c r="T20" s="7"/>
      <c r="U20" s="7"/>
      <c r="V20" s="7"/>
      <c r="W20" s="7">
        <v>1</v>
      </c>
      <c r="X20" s="3">
        <f t="shared" si="6"/>
        <v>0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4"/>
        <v>Larry Luizzo</v>
      </c>
      <c r="B21" s="11">
        <v>3</v>
      </c>
      <c r="C21" s="7"/>
      <c r="D21" s="7"/>
      <c r="E21" s="7"/>
      <c r="F21" s="7"/>
      <c r="G21" s="7">
        <v>4</v>
      </c>
      <c r="H21" s="7">
        <v>1</v>
      </c>
      <c r="I21" s="7"/>
      <c r="J21" s="7">
        <v>2</v>
      </c>
      <c r="K21" s="7"/>
      <c r="L21" s="3">
        <f t="shared" si="5"/>
        <v>6</v>
      </c>
      <c r="M21" s="7"/>
      <c r="N21" s="11">
        <v>2</v>
      </c>
      <c r="O21" s="7"/>
      <c r="P21" s="7">
        <v>2</v>
      </c>
      <c r="Q21" s="7">
        <v>1</v>
      </c>
      <c r="R21" s="7">
        <v>1</v>
      </c>
      <c r="S21" s="7">
        <v>7</v>
      </c>
      <c r="T21" s="7">
        <v>2</v>
      </c>
      <c r="U21" s="7">
        <v>1</v>
      </c>
      <c r="V21" s="7">
        <v>2</v>
      </c>
      <c r="W21" s="7"/>
      <c r="X21" s="3">
        <f t="shared" si="6"/>
        <v>5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4"/>
        <v>Jake Novak</v>
      </c>
      <c r="B22" s="11">
        <v>5</v>
      </c>
      <c r="C22" s="7"/>
      <c r="D22" s="7">
        <v>4</v>
      </c>
      <c r="E22" s="7">
        <v>1</v>
      </c>
      <c r="F22" s="7">
        <v>2</v>
      </c>
      <c r="G22" s="7">
        <v>6</v>
      </c>
      <c r="H22" s="7"/>
      <c r="I22" s="7"/>
      <c r="J22" s="7">
        <v>1</v>
      </c>
      <c r="K22" s="7"/>
      <c r="L22" s="3">
        <f t="shared" si="5"/>
        <v>11</v>
      </c>
      <c r="M22" s="7"/>
      <c r="N22" s="11">
        <v>6</v>
      </c>
      <c r="O22" s="7">
        <v>2</v>
      </c>
      <c r="P22" s="7">
        <v>2</v>
      </c>
      <c r="Q22" s="7">
        <v>2</v>
      </c>
      <c r="R22" s="7">
        <v>1</v>
      </c>
      <c r="S22" s="7">
        <v>10</v>
      </c>
      <c r="T22" s="7">
        <v>2</v>
      </c>
      <c r="U22" s="7">
        <v>1</v>
      </c>
      <c r="V22" s="7">
        <v>2</v>
      </c>
      <c r="W22" s="7"/>
      <c r="X22" s="3">
        <f t="shared" si="6"/>
        <v>20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4"/>
        <v>Greg Pakhladzhyan</v>
      </c>
      <c r="B23" s="11">
        <v>2</v>
      </c>
      <c r="C23" s="7"/>
      <c r="D23" s="7"/>
      <c r="E23" s="7"/>
      <c r="F23" s="7">
        <v>1</v>
      </c>
      <c r="G23" s="7">
        <v>5</v>
      </c>
      <c r="H23" s="7">
        <v>1</v>
      </c>
      <c r="I23" s="7"/>
      <c r="J23" s="7">
        <v>4</v>
      </c>
      <c r="K23" s="7"/>
      <c r="L23" s="3">
        <f t="shared" si="5"/>
        <v>4</v>
      </c>
      <c r="M23" s="7"/>
      <c r="N23" s="11"/>
      <c r="O23" s="7"/>
      <c r="P23" s="7"/>
      <c r="Q23" s="7"/>
      <c r="R23" s="7">
        <v>1</v>
      </c>
      <c r="S23" s="7">
        <v>1</v>
      </c>
      <c r="T23" s="7"/>
      <c r="U23" s="7"/>
      <c r="V23" s="7">
        <v>2</v>
      </c>
      <c r="W23" s="7"/>
      <c r="X23" s="3">
        <f t="shared" si="6"/>
        <v>0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4"/>
        <v>Jasper Pray</v>
      </c>
      <c r="B24" s="11"/>
      <c r="C24" s="7"/>
      <c r="D24" s="7"/>
      <c r="E24" s="7"/>
      <c r="F24" s="7"/>
      <c r="G24" s="7">
        <v>2</v>
      </c>
      <c r="H24" s="7"/>
      <c r="I24" s="7"/>
      <c r="J24" s="7">
        <v>1</v>
      </c>
      <c r="K24" s="7"/>
      <c r="L24" s="3">
        <f t="shared" si="5"/>
        <v>0</v>
      </c>
      <c r="M24" s="7"/>
      <c r="N24" s="11"/>
      <c r="O24" s="7"/>
      <c r="P24" s="7"/>
      <c r="Q24" s="7"/>
      <c r="R24" s="7"/>
      <c r="S24" s="7">
        <v>1</v>
      </c>
      <c r="T24" s="7">
        <v>1</v>
      </c>
      <c r="U24" s="7"/>
      <c r="V24" s="7">
        <v>2</v>
      </c>
      <c r="W24" s="7"/>
      <c r="X24" s="3">
        <f t="shared" si="6"/>
        <v>0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Jake Smith</v>
      </c>
      <c r="B25" s="11">
        <v>1</v>
      </c>
      <c r="C25" s="7"/>
      <c r="D25" s="7">
        <v>5</v>
      </c>
      <c r="E25" s="7">
        <v>2</v>
      </c>
      <c r="F25" s="7">
        <v>2</v>
      </c>
      <c r="G25" s="7">
        <v>8</v>
      </c>
      <c r="H25" s="7">
        <v>3</v>
      </c>
      <c r="I25" s="7">
        <v>1</v>
      </c>
      <c r="J25" s="7">
        <v>1</v>
      </c>
      <c r="K25" s="7"/>
      <c r="L25" s="3">
        <f>(B25*2)+(C25*3)+E25</f>
        <v>4</v>
      </c>
      <c r="M25" s="7"/>
      <c r="N25" s="11"/>
      <c r="O25" s="7"/>
      <c r="P25" s="7"/>
      <c r="Q25" s="7"/>
      <c r="R25" s="7"/>
      <c r="S25" s="7"/>
      <c r="T25" s="7"/>
      <c r="U25" s="7"/>
      <c r="V25" s="7"/>
      <c r="W25" s="7">
        <v>1</v>
      </c>
      <c r="X25" s="3">
        <f>(N25*2)+(O25*3)+Q25</f>
        <v>0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>
        <f>A12</f>
        <v>0</v>
      </c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3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3">
        <f>(N26*2)+(O26*3)+Q26</f>
        <v>0</v>
      </c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K27" si="7">SUM(B17:B26)</f>
        <v>18</v>
      </c>
      <c r="C27" s="13">
        <f t="shared" si="7"/>
        <v>0</v>
      </c>
      <c r="D27" s="13">
        <f t="shared" si="7"/>
        <v>10</v>
      </c>
      <c r="E27" s="13">
        <f t="shared" si="7"/>
        <v>3</v>
      </c>
      <c r="F27" s="13">
        <f t="shared" si="7"/>
        <v>5</v>
      </c>
      <c r="G27" s="13">
        <f t="shared" si="7"/>
        <v>42</v>
      </c>
      <c r="H27" s="13">
        <f t="shared" si="7"/>
        <v>8</v>
      </c>
      <c r="I27" s="13">
        <f t="shared" si="7"/>
        <v>2</v>
      </c>
      <c r="J27" s="13">
        <f t="shared" si="7"/>
        <v>13</v>
      </c>
      <c r="K27" s="13">
        <f t="shared" si="7"/>
        <v>0</v>
      </c>
      <c r="L27" s="43">
        <f>SUM(L17:L26)</f>
        <v>39</v>
      </c>
      <c r="M27" s="7"/>
      <c r="N27" s="67">
        <f t="shared" ref="N27:W27" si="8">SUM(N17:N26)</f>
        <v>11</v>
      </c>
      <c r="O27" s="68">
        <f t="shared" si="8"/>
        <v>3</v>
      </c>
      <c r="P27" s="68">
        <f t="shared" si="8"/>
        <v>10</v>
      </c>
      <c r="Q27" s="68">
        <f t="shared" si="8"/>
        <v>4</v>
      </c>
      <c r="R27" s="68">
        <f t="shared" si="8"/>
        <v>5</v>
      </c>
      <c r="S27" s="68">
        <f t="shared" si="8"/>
        <v>37</v>
      </c>
      <c r="T27" s="68">
        <f t="shared" si="8"/>
        <v>7</v>
      </c>
      <c r="U27" s="68">
        <f t="shared" si="8"/>
        <v>3</v>
      </c>
      <c r="V27" s="68">
        <f t="shared" si="8"/>
        <v>11</v>
      </c>
      <c r="W27" s="68">
        <f t="shared" si="8"/>
        <v>2</v>
      </c>
      <c r="X27" s="43">
        <f>SUM(X17:X26)</f>
        <v>35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>
        <f>+E27/D27</f>
        <v>0.3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0.4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 t="shared" ref="A31:A38" si="9">+A3</f>
        <v>Anthony Britt</v>
      </c>
      <c r="B31" s="11">
        <v>1</v>
      </c>
      <c r="C31" s="7">
        <v>1</v>
      </c>
      <c r="D31" s="7"/>
      <c r="E31" s="7"/>
      <c r="F31" s="7"/>
      <c r="G31" s="7">
        <v>3</v>
      </c>
      <c r="H31" s="7">
        <v>2</v>
      </c>
      <c r="I31" s="7"/>
      <c r="J31" s="7">
        <v>2</v>
      </c>
      <c r="K31" s="7"/>
      <c r="L31" s="38">
        <f t="shared" ref="L31:L38" si="10">(B31*2)+(C31*3)+E31</f>
        <v>5</v>
      </c>
      <c r="M31" s="7"/>
      <c r="N31" s="11">
        <v>2</v>
      </c>
      <c r="O31" s="7"/>
      <c r="P31" s="7"/>
      <c r="Q31" s="7"/>
      <c r="R31" s="7"/>
      <c r="S31" s="7">
        <v>2</v>
      </c>
      <c r="T31" s="7"/>
      <c r="U31" s="7"/>
      <c r="V31" s="7">
        <v>1</v>
      </c>
      <c r="W31" s="7"/>
      <c r="X31" s="38">
        <f t="shared" ref="X31:X38" si="11">(N31*2)+(O31*3)+Q31</f>
        <v>4</v>
      </c>
    </row>
    <row r="32" spans="1:37" x14ac:dyDescent="0.2">
      <c r="A32" s="7" t="str">
        <f t="shared" si="9"/>
        <v>Eric Dusel</v>
      </c>
      <c r="B32" s="11">
        <v>2</v>
      </c>
      <c r="C32" s="7"/>
      <c r="D32" s="7">
        <v>2</v>
      </c>
      <c r="E32" s="7">
        <v>1</v>
      </c>
      <c r="F32" s="7"/>
      <c r="G32" s="7">
        <v>9</v>
      </c>
      <c r="H32" s="7"/>
      <c r="I32" s="7"/>
      <c r="J32" s="7">
        <v>1</v>
      </c>
      <c r="K32" s="7"/>
      <c r="L32" s="3">
        <f t="shared" si="10"/>
        <v>5</v>
      </c>
      <c r="M32" s="7"/>
      <c r="N32" s="11">
        <v>2</v>
      </c>
      <c r="O32" s="7"/>
      <c r="P32" s="7">
        <v>1</v>
      </c>
      <c r="Q32" s="7"/>
      <c r="R32" s="7"/>
      <c r="S32" s="7">
        <v>3</v>
      </c>
      <c r="T32" s="7"/>
      <c r="U32" s="7"/>
      <c r="V32" s="7">
        <v>2</v>
      </c>
      <c r="W32" s="7"/>
      <c r="X32" s="3">
        <f t="shared" si="11"/>
        <v>4</v>
      </c>
    </row>
    <row r="33" spans="1:24" x14ac:dyDescent="0.2">
      <c r="A33" s="7" t="str">
        <f t="shared" si="9"/>
        <v>Jason Flood</v>
      </c>
      <c r="B33" s="11">
        <v>3</v>
      </c>
      <c r="C33" s="7"/>
      <c r="D33" s="7"/>
      <c r="E33" s="7"/>
      <c r="F33" s="7"/>
      <c r="G33" s="7">
        <v>4</v>
      </c>
      <c r="H33" s="7"/>
      <c r="I33" s="7"/>
      <c r="J33" s="7">
        <v>1</v>
      </c>
      <c r="K33" s="7"/>
      <c r="L33" s="3">
        <f t="shared" si="10"/>
        <v>6</v>
      </c>
      <c r="M33" s="7"/>
      <c r="N33" s="11">
        <v>5</v>
      </c>
      <c r="O33" s="7"/>
      <c r="P33" s="7">
        <v>3</v>
      </c>
      <c r="Q33" s="7">
        <v>2</v>
      </c>
      <c r="R33" s="7">
        <v>2</v>
      </c>
      <c r="S33" s="7">
        <v>6</v>
      </c>
      <c r="T33" s="7">
        <v>1</v>
      </c>
      <c r="U33" s="7"/>
      <c r="V33" s="7">
        <v>2</v>
      </c>
      <c r="W33" s="7"/>
      <c r="X33" s="3">
        <f t="shared" si="11"/>
        <v>12</v>
      </c>
    </row>
    <row r="34" spans="1:24" x14ac:dyDescent="0.2">
      <c r="A34" s="7" t="str">
        <f t="shared" si="9"/>
        <v>Xamian Gist</v>
      </c>
      <c r="B34" s="11"/>
      <c r="C34" s="7"/>
      <c r="D34" s="7"/>
      <c r="E34" s="7"/>
      <c r="F34" s="7"/>
      <c r="G34" s="7"/>
      <c r="H34" s="7"/>
      <c r="I34" s="7"/>
      <c r="J34" s="7"/>
      <c r="K34" s="7">
        <v>1</v>
      </c>
      <c r="L34" s="3">
        <f t="shared" si="10"/>
        <v>0</v>
      </c>
      <c r="M34" s="7"/>
      <c r="N34" s="11"/>
      <c r="O34" s="7"/>
      <c r="P34" s="7"/>
      <c r="Q34" s="7"/>
      <c r="R34" s="7"/>
      <c r="S34" s="7"/>
      <c r="T34" s="7"/>
      <c r="U34" s="7"/>
      <c r="V34" s="7"/>
      <c r="W34" s="7">
        <v>1</v>
      </c>
      <c r="X34" s="3">
        <f t="shared" si="11"/>
        <v>0</v>
      </c>
    </row>
    <row r="35" spans="1:24" x14ac:dyDescent="0.2">
      <c r="A35" s="7" t="str">
        <f t="shared" si="9"/>
        <v>Larry Luizzo</v>
      </c>
      <c r="B35" s="11">
        <v>1</v>
      </c>
      <c r="C35" s="7"/>
      <c r="D35" s="7">
        <v>8</v>
      </c>
      <c r="E35" s="7">
        <v>4</v>
      </c>
      <c r="F35" s="7">
        <v>2</v>
      </c>
      <c r="G35" s="7">
        <v>8</v>
      </c>
      <c r="H35" s="7">
        <v>1</v>
      </c>
      <c r="I35" s="7">
        <v>1</v>
      </c>
      <c r="J35" s="7"/>
      <c r="K35" s="7"/>
      <c r="L35" s="3">
        <f t="shared" si="10"/>
        <v>6</v>
      </c>
      <c r="M35" s="7"/>
      <c r="N35" s="11"/>
      <c r="O35" s="7"/>
      <c r="P35" s="7">
        <v>2</v>
      </c>
      <c r="Q35" s="7">
        <v>1</v>
      </c>
      <c r="R35" s="7">
        <v>1</v>
      </c>
      <c r="S35" s="7">
        <v>7</v>
      </c>
      <c r="T35" s="7">
        <v>1</v>
      </c>
      <c r="U35" s="7">
        <v>2</v>
      </c>
      <c r="V35" s="7">
        <v>2</v>
      </c>
      <c r="W35" s="7"/>
      <c r="X35" s="3">
        <f t="shared" si="11"/>
        <v>1</v>
      </c>
    </row>
    <row r="36" spans="1:24" x14ac:dyDescent="0.2">
      <c r="A36" s="7" t="str">
        <f t="shared" si="9"/>
        <v>Jake Novak</v>
      </c>
      <c r="B36" s="11">
        <v>3</v>
      </c>
      <c r="C36" s="7">
        <v>1</v>
      </c>
      <c r="D36" s="7">
        <v>1</v>
      </c>
      <c r="E36" s="7">
        <v>1</v>
      </c>
      <c r="F36" s="7">
        <v>3</v>
      </c>
      <c r="G36" s="7">
        <v>7</v>
      </c>
      <c r="H36" s="7">
        <v>2</v>
      </c>
      <c r="I36" s="7">
        <v>1</v>
      </c>
      <c r="J36" s="7">
        <v>1</v>
      </c>
      <c r="K36" s="7"/>
      <c r="L36" s="3">
        <f t="shared" si="10"/>
        <v>10</v>
      </c>
      <c r="M36" s="7"/>
      <c r="N36" s="11">
        <v>4</v>
      </c>
      <c r="O36" s="7"/>
      <c r="P36" s="7">
        <v>5</v>
      </c>
      <c r="Q36" s="7">
        <v>4</v>
      </c>
      <c r="R36" s="7">
        <v>3</v>
      </c>
      <c r="S36" s="7">
        <v>5</v>
      </c>
      <c r="T36" s="7">
        <v>2</v>
      </c>
      <c r="U36" s="7"/>
      <c r="V36" s="7">
        <v>3</v>
      </c>
      <c r="W36" s="7"/>
      <c r="X36" s="3">
        <f t="shared" si="11"/>
        <v>12</v>
      </c>
    </row>
    <row r="37" spans="1:24" x14ac:dyDescent="0.2">
      <c r="A37" s="7" t="str">
        <f t="shared" si="9"/>
        <v>Greg Pakhladzhyan</v>
      </c>
      <c r="B37" s="11"/>
      <c r="C37" s="7"/>
      <c r="D37" s="7"/>
      <c r="E37" s="7"/>
      <c r="F37" s="7"/>
      <c r="G37" s="7"/>
      <c r="H37" s="7"/>
      <c r="I37" s="7"/>
      <c r="J37" s="7"/>
      <c r="K37" s="7">
        <v>1</v>
      </c>
      <c r="L37" s="3">
        <f t="shared" si="10"/>
        <v>0</v>
      </c>
      <c r="M37" s="7"/>
      <c r="N37" s="11"/>
      <c r="O37" s="7"/>
      <c r="P37" s="7"/>
      <c r="Q37" s="7"/>
      <c r="R37" s="7"/>
      <c r="S37" s="7"/>
      <c r="T37" s="7"/>
      <c r="U37" s="7"/>
      <c r="V37" s="7"/>
      <c r="W37" s="7">
        <v>1</v>
      </c>
      <c r="X37" s="3">
        <f t="shared" si="11"/>
        <v>0</v>
      </c>
    </row>
    <row r="38" spans="1:24" x14ac:dyDescent="0.2">
      <c r="A38" s="7" t="str">
        <f t="shared" si="9"/>
        <v>Jasper Pray</v>
      </c>
      <c r="B38" s="11"/>
      <c r="C38" s="7">
        <v>2</v>
      </c>
      <c r="D38" s="7"/>
      <c r="E38" s="7"/>
      <c r="F38" s="7"/>
      <c r="G38" s="7">
        <v>3</v>
      </c>
      <c r="H38" s="7">
        <v>1</v>
      </c>
      <c r="I38" s="7"/>
      <c r="J38" s="7">
        <v>3</v>
      </c>
      <c r="K38" s="7"/>
      <c r="L38" s="3">
        <f t="shared" si="10"/>
        <v>6</v>
      </c>
      <c r="M38" s="7"/>
      <c r="N38" s="11"/>
      <c r="O38" s="7">
        <v>1</v>
      </c>
      <c r="P38" s="7">
        <v>2</v>
      </c>
      <c r="Q38" s="7"/>
      <c r="R38" s="7"/>
      <c r="S38" s="7">
        <v>1</v>
      </c>
      <c r="T38" s="7"/>
      <c r="U38" s="7"/>
      <c r="V38" s="7">
        <v>1</v>
      </c>
      <c r="W38" s="7"/>
      <c r="X38" s="3">
        <f t="shared" si="11"/>
        <v>3</v>
      </c>
    </row>
    <row r="39" spans="1:24" x14ac:dyDescent="0.2">
      <c r="A39" s="7" t="str">
        <f>A11</f>
        <v>Jake Smith</v>
      </c>
      <c r="B39" s="11">
        <v>2</v>
      </c>
      <c r="C39" s="7">
        <v>4</v>
      </c>
      <c r="D39" s="7">
        <v>4</v>
      </c>
      <c r="E39" s="7">
        <v>3</v>
      </c>
      <c r="F39" s="7">
        <v>2</v>
      </c>
      <c r="G39" s="7">
        <v>13</v>
      </c>
      <c r="H39" s="7"/>
      <c r="I39" s="7">
        <v>1</v>
      </c>
      <c r="J39" s="7"/>
      <c r="K39" s="7"/>
      <c r="L39" s="3">
        <f>(B39*2)+(C39*3)+E39</f>
        <v>19</v>
      </c>
      <c r="M39" s="7"/>
      <c r="N39" s="11">
        <v>5</v>
      </c>
      <c r="O39" s="7">
        <v>2</v>
      </c>
      <c r="P39" s="7">
        <v>2</v>
      </c>
      <c r="Q39" s="7">
        <v>1</v>
      </c>
      <c r="R39" s="7">
        <v>3</v>
      </c>
      <c r="S39" s="7">
        <v>9</v>
      </c>
      <c r="T39" s="7">
        <v>1</v>
      </c>
      <c r="U39" s="7">
        <v>1</v>
      </c>
      <c r="V39" s="7">
        <v>3</v>
      </c>
      <c r="W39" s="7"/>
      <c r="X39" s="3">
        <f>(N39*2)+(O39*3)+Q39</f>
        <v>17</v>
      </c>
    </row>
    <row r="40" spans="1:24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3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3">
        <f>(N40*2)+(O40*3)+Q40</f>
        <v>0</v>
      </c>
    </row>
    <row r="41" spans="1:24" ht="13.5" thickBot="1" x14ac:dyDescent="0.25">
      <c r="A41" s="7" t="s">
        <v>19</v>
      </c>
      <c r="B41" s="67">
        <f t="shared" ref="B41:K41" si="12">SUM(B31:B40)</f>
        <v>12</v>
      </c>
      <c r="C41" s="68">
        <f t="shared" si="12"/>
        <v>8</v>
      </c>
      <c r="D41" s="68">
        <f t="shared" si="12"/>
        <v>15</v>
      </c>
      <c r="E41" s="68">
        <f t="shared" si="12"/>
        <v>9</v>
      </c>
      <c r="F41" s="68">
        <f t="shared" si="12"/>
        <v>7</v>
      </c>
      <c r="G41" s="68">
        <f t="shared" si="12"/>
        <v>47</v>
      </c>
      <c r="H41" s="68">
        <f t="shared" si="12"/>
        <v>6</v>
      </c>
      <c r="I41" s="68">
        <f t="shared" si="12"/>
        <v>3</v>
      </c>
      <c r="J41" s="68">
        <f t="shared" si="12"/>
        <v>8</v>
      </c>
      <c r="K41" s="68">
        <f t="shared" si="12"/>
        <v>2</v>
      </c>
      <c r="L41" s="43">
        <f>SUM(L31:L40)</f>
        <v>57</v>
      </c>
      <c r="M41" s="7"/>
      <c r="N41" s="67">
        <f t="shared" ref="N41:W41" si="13">SUM(N31:N40)</f>
        <v>18</v>
      </c>
      <c r="O41" s="68">
        <f t="shared" si="13"/>
        <v>3</v>
      </c>
      <c r="P41" s="68">
        <f t="shared" si="13"/>
        <v>15</v>
      </c>
      <c r="Q41" s="68">
        <f t="shared" si="13"/>
        <v>8</v>
      </c>
      <c r="R41" s="68">
        <f t="shared" si="13"/>
        <v>9</v>
      </c>
      <c r="S41" s="68">
        <f t="shared" si="13"/>
        <v>33</v>
      </c>
      <c r="T41" s="68">
        <f t="shared" si="13"/>
        <v>5</v>
      </c>
      <c r="U41" s="68">
        <f t="shared" si="13"/>
        <v>3</v>
      </c>
      <c r="V41" s="68">
        <f t="shared" si="13"/>
        <v>14</v>
      </c>
      <c r="W41" s="68">
        <f t="shared" si="13"/>
        <v>2</v>
      </c>
      <c r="X41" s="43">
        <f>SUM(X31:X40)</f>
        <v>53</v>
      </c>
    </row>
    <row r="42" spans="1:24" x14ac:dyDescent="0.2">
      <c r="A42" s="7"/>
      <c r="B42" s="7"/>
      <c r="C42" s="7"/>
      <c r="D42" s="7"/>
      <c r="E42" s="14">
        <f>+E41/D41</f>
        <v>0.6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0.53333333333333333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8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 t="shared" ref="A45:A52" si="14">+A3</f>
        <v>Anthony Britt</v>
      </c>
      <c r="B45" s="11"/>
      <c r="C45" s="7"/>
      <c r="D45" s="7"/>
      <c r="E45" s="7"/>
      <c r="F45" s="7"/>
      <c r="G45" s="7">
        <v>1</v>
      </c>
      <c r="H45" s="7"/>
      <c r="I45" s="7"/>
      <c r="J45" s="7"/>
      <c r="K45" s="7"/>
      <c r="L45" s="38">
        <f t="shared" ref="L45:L52" si="15">(B45*2)+(C45*3)+E45</f>
        <v>0</v>
      </c>
      <c r="M45" s="7"/>
      <c r="N45" s="11"/>
      <c r="O45" s="7">
        <v>1</v>
      </c>
      <c r="P45" s="7"/>
      <c r="Q45" s="7"/>
      <c r="R45" s="7">
        <v>1</v>
      </c>
      <c r="S45" s="7">
        <v>3</v>
      </c>
      <c r="T45" s="7">
        <v>1</v>
      </c>
      <c r="U45" s="7"/>
      <c r="V45" s="7">
        <v>1</v>
      </c>
      <c r="W45" s="7"/>
      <c r="X45" s="38">
        <f t="shared" ref="X45:X52" si="16">(N45*2)+(O45*3)+Q45</f>
        <v>3</v>
      </c>
    </row>
    <row r="46" spans="1:24" x14ac:dyDescent="0.2">
      <c r="A46" s="7" t="str">
        <f t="shared" si="14"/>
        <v>Eric Dusel</v>
      </c>
      <c r="B46" s="11">
        <v>1</v>
      </c>
      <c r="C46" s="7"/>
      <c r="D46" s="7"/>
      <c r="E46" s="7"/>
      <c r="F46" s="7"/>
      <c r="G46" s="7">
        <v>2</v>
      </c>
      <c r="H46" s="7"/>
      <c r="I46" s="7"/>
      <c r="J46" s="7"/>
      <c r="K46" s="7"/>
      <c r="L46" s="3">
        <f t="shared" si="15"/>
        <v>2</v>
      </c>
      <c r="M46" s="7"/>
      <c r="N46" s="11">
        <v>1</v>
      </c>
      <c r="O46" s="7"/>
      <c r="P46" s="7"/>
      <c r="Q46" s="7"/>
      <c r="R46" s="7">
        <v>1</v>
      </c>
      <c r="S46" s="7"/>
      <c r="T46" s="7"/>
      <c r="U46" s="7"/>
      <c r="V46" s="7"/>
      <c r="W46" s="7"/>
      <c r="X46" s="3">
        <f t="shared" si="16"/>
        <v>2</v>
      </c>
    </row>
    <row r="47" spans="1:24" x14ac:dyDescent="0.2">
      <c r="A47" s="7" t="str">
        <f t="shared" si="14"/>
        <v>Jason Flood</v>
      </c>
      <c r="B47" s="11">
        <v>3</v>
      </c>
      <c r="C47" s="7"/>
      <c r="D47" s="7">
        <v>6</v>
      </c>
      <c r="E47" s="7">
        <v>2</v>
      </c>
      <c r="F47" s="7"/>
      <c r="G47" s="7">
        <v>4</v>
      </c>
      <c r="H47" s="7">
        <v>2</v>
      </c>
      <c r="I47" s="7"/>
      <c r="J47" s="7">
        <v>2</v>
      </c>
      <c r="K47" s="7"/>
      <c r="L47" s="3">
        <f t="shared" si="15"/>
        <v>8</v>
      </c>
      <c r="M47" s="7"/>
      <c r="N47" s="11">
        <v>1</v>
      </c>
      <c r="O47" s="7"/>
      <c r="P47" s="7"/>
      <c r="Q47" s="7"/>
      <c r="R47" s="7"/>
      <c r="S47" s="7">
        <v>2</v>
      </c>
      <c r="T47" s="7">
        <v>1</v>
      </c>
      <c r="U47" s="7"/>
      <c r="V47" s="7">
        <v>4</v>
      </c>
      <c r="W47" s="7"/>
      <c r="X47" s="3">
        <f t="shared" si="16"/>
        <v>2</v>
      </c>
    </row>
    <row r="48" spans="1:24" x14ac:dyDescent="0.2">
      <c r="A48" s="7" t="str">
        <f t="shared" si="14"/>
        <v>Xamian Gist</v>
      </c>
      <c r="B48" s="11">
        <v>2</v>
      </c>
      <c r="C48" s="7"/>
      <c r="D48" s="7">
        <v>1</v>
      </c>
      <c r="E48" s="7"/>
      <c r="F48" s="7"/>
      <c r="G48" s="7">
        <v>8</v>
      </c>
      <c r="H48" s="7"/>
      <c r="I48" s="7">
        <v>1</v>
      </c>
      <c r="J48" s="7">
        <v>3</v>
      </c>
      <c r="K48" s="7"/>
      <c r="L48" s="3">
        <f t="shared" si="15"/>
        <v>4</v>
      </c>
      <c r="M48" s="7"/>
      <c r="N48" s="11">
        <v>7</v>
      </c>
      <c r="O48" s="7"/>
      <c r="P48" s="7">
        <v>3</v>
      </c>
      <c r="Q48" s="7">
        <v>1</v>
      </c>
      <c r="R48" s="7">
        <v>1</v>
      </c>
      <c r="S48" s="7">
        <v>5</v>
      </c>
      <c r="T48" s="7"/>
      <c r="U48" s="7">
        <v>1</v>
      </c>
      <c r="V48" s="7">
        <v>3</v>
      </c>
      <c r="W48" s="7"/>
      <c r="X48" s="3">
        <f t="shared" si="16"/>
        <v>15</v>
      </c>
    </row>
    <row r="49" spans="1:26" x14ac:dyDescent="0.2">
      <c r="A49" s="7" t="str">
        <f t="shared" si="14"/>
        <v>Larry Luizzo</v>
      </c>
      <c r="B49" s="11">
        <v>2</v>
      </c>
      <c r="C49" s="7"/>
      <c r="D49" s="7">
        <v>2</v>
      </c>
      <c r="E49" s="7">
        <v>1</v>
      </c>
      <c r="F49" s="7">
        <v>1</v>
      </c>
      <c r="G49" s="7">
        <v>10</v>
      </c>
      <c r="H49" s="7">
        <v>1</v>
      </c>
      <c r="I49" s="7"/>
      <c r="J49" s="7">
        <v>1</v>
      </c>
      <c r="K49" s="7"/>
      <c r="L49" s="3">
        <f t="shared" si="15"/>
        <v>5</v>
      </c>
      <c r="M49" s="7"/>
      <c r="N49" s="11">
        <v>2</v>
      </c>
      <c r="O49" s="7"/>
      <c r="P49" s="7">
        <v>1</v>
      </c>
      <c r="Q49" s="7"/>
      <c r="R49" s="7">
        <v>2</v>
      </c>
      <c r="S49" s="7">
        <v>4</v>
      </c>
      <c r="T49" s="7"/>
      <c r="U49" s="7"/>
      <c r="V49" s="7">
        <v>3</v>
      </c>
      <c r="W49" s="7"/>
      <c r="X49" s="3">
        <f t="shared" si="16"/>
        <v>4</v>
      </c>
    </row>
    <row r="50" spans="1:26" x14ac:dyDescent="0.2">
      <c r="A50" s="7" t="str">
        <f t="shared" si="14"/>
        <v>Jake Novak</v>
      </c>
      <c r="B50" s="11">
        <v>1</v>
      </c>
      <c r="C50" s="7"/>
      <c r="D50" s="7">
        <v>2</v>
      </c>
      <c r="E50" s="7">
        <v>2</v>
      </c>
      <c r="F50" s="7">
        <v>1</v>
      </c>
      <c r="G50" s="7">
        <v>1</v>
      </c>
      <c r="H50" s="7">
        <v>3</v>
      </c>
      <c r="I50" s="7"/>
      <c r="J50" s="7">
        <v>1</v>
      </c>
      <c r="K50" s="7"/>
      <c r="L50" s="3">
        <f t="shared" si="15"/>
        <v>4</v>
      </c>
      <c r="M50" s="7"/>
      <c r="N50" s="11">
        <v>2</v>
      </c>
      <c r="O50" s="7"/>
      <c r="P50" s="7">
        <v>2</v>
      </c>
      <c r="Q50" s="7">
        <v>2</v>
      </c>
      <c r="R50" s="7">
        <v>2</v>
      </c>
      <c r="S50" s="7">
        <v>7</v>
      </c>
      <c r="T50" s="7">
        <v>1</v>
      </c>
      <c r="U50" s="7"/>
      <c r="V50" s="7">
        <v>3</v>
      </c>
      <c r="W50" s="7"/>
      <c r="X50" s="3">
        <f t="shared" si="16"/>
        <v>6</v>
      </c>
    </row>
    <row r="51" spans="1:26" x14ac:dyDescent="0.2">
      <c r="A51" s="7" t="str">
        <f t="shared" si="14"/>
        <v>Greg Pakhladzhyan</v>
      </c>
      <c r="B51" s="11"/>
      <c r="C51" s="7"/>
      <c r="D51" s="7"/>
      <c r="E51" s="7"/>
      <c r="F51" s="7">
        <v>2</v>
      </c>
      <c r="G51" s="7"/>
      <c r="H51" s="7"/>
      <c r="I51" s="7"/>
      <c r="J51" s="7">
        <v>1</v>
      </c>
      <c r="K51" s="7"/>
      <c r="L51" s="3">
        <f t="shared" si="15"/>
        <v>0</v>
      </c>
      <c r="M51" s="7"/>
      <c r="N51" s="11">
        <v>1</v>
      </c>
      <c r="O51" s="7"/>
      <c r="P51" s="7">
        <v>4</v>
      </c>
      <c r="Q51" s="7">
        <v>3</v>
      </c>
      <c r="R51" s="7">
        <v>1</v>
      </c>
      <c r="S51" s="7"/>
      <c r="T51" s="7">
        <v>1</v>
      </c>
      <c r="U51" s="7"/>
      <c r="V51" s="7">
        <v>1</v>
      </c>
      <c r="W51" s="7"/>
      <c r="X51" s="3">
        <f t="shared" si="16"/>
        <v>5</v>
      </c>
    </row>
    <row r="52" spans="1:26" x14ac:dyDescent="0.2">
      <c r="A52" s="7" t="str">
        <f t="shared" si="14"/>
        <v>Jasper Pray</v>
      </c>
      <c r="B52" s="11">
        <v>1</v>
      </c>
      <c r="C52" s="7">
        <v>1</v>
      </c>
      <c r="D52" s="7"/>
      <c r="E52" s="7"/>
      <c r="F52" s="7"/>
      <c r="G52" s="7">
        <v>2</v>
      </c>
      <c r="H52" s="7">
        <v>1</v>
      </c>
      <c r="I52" s="7"/>
      <c r="J52" s="7">
        <v>1</v>
      </c>
      <c r="K52" s="7"/>
      <c r="L52" s="3">
        <f t="shared" si="15"/>
        <v>5</v>
      </c>
      <c r="M52" s="7"/>
      <c r="N52" s="11">
        <v>1</v>
      </c>
      <c r="O52" s="7">
        <v>1</v>
      </c>
      <c r="P52" s="7">
        <v>2</v>
      </c>
      <c r="Q52" s="7">
        <v>2</v>
      </c>
      <c r="R52" s="7">
        <v>1</v>
      </c>
      <c r="S52" s="7">
        <v>1</v>
      </c>
      <c r="T52" s="7">
        <v>2</v>
      </c>
      <c r="U52" s="7"/>
      <c r="V52" s="7">
        <v>3</v>
      </c>
      <c r="W52" s="7"/>
      <c r="X52" s="3">
        <f t="shared" si="16"/>
        <v>7</v>
      </c>
    </row>
    <row r="53" spans="1:26" x14ac:dyDescent="0.2">
      <c r="A53" s="7" t="str">
        <f>A11</f>
        <v>Jake Smith</v>
      </c>
      <c r="B53" s="11">
        <v>2</v>
      </c>
      <c r="C53" s="7">
        <v>2</v>
      </c>
      <c r="D53" s="7">
        <v>5</v>
      </c>
      <c r="E53" s="7">
        <v>2</v>
      </c>
      <c r="F53" s="7"/>
      <c r="G53" s="7">
        <v>8</v>
      </c>
      <c r="H53" s="7">
        <v>2</v>
      </c>
      <c r="I53" s="7"/>
      <c r="J53" s="7">
        <v>1</v>
      </c>
      <c r="K53" s="7"/>
      <c r="L53" s="3">
        <f>(B53*2)+(C53*3)+E53</f>
        <v>12</v>
      </c>
      <c r="M53" s="7"/>
      <c r="N53" s="11">
        <v>2</v>
      </c>
      <c r="O53" s="7"/>
      <c r="P53" s="7">
        <v>2</v>
      </c>
      <c r="Q53" s="7">
        <v>2</v>
      </c>
      <c r="R53" s="7">
        <v>2</v>
      </c>
      <c r="S53" s="7">
        <v>4</v>
      </c>
      <c r="T53" s="7">
        <v>1</v>
      </c>
      <c r="U53" s="7">
        <v>1</v>
      </c>
      <c r="V53" s="7">
        <v>1</v>
      </c>
      <c r="W53" s="7"/>
      <c r="X53" s="3">
        <f>(N53*2)+(O53*3)+Q53</f>
        <v>6</v>
      </c>
    </row>
    <row r="54" spans="1:26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3">
        <f>(B54*2)+(C54*3)+E54</f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3">
        <f>(N54*2)+(O54*3)+Q54</f>
        <v>0</v>
      </c>
    </row>
    <row r="55" spans="1:26" ht="13.5" thickBot="1" x14ac:dyDescent="0.25">
      <c r="A55" s="7" t="s">
        <v>19</v>
      </c>
      <c r="B55" s="67">
        <f t="shared" ref="B55:K55" si="17">SUM(B45:B54)</f>
        <v>12</v>
      </c>
      <c r="C55" s="68">
        <f t="shared" si="17"/>
        <v>3</v>
      </c>
      <c r="D55" s="68">
        <f t="shared" si="17"/>
        <v>16</v>
      </c>
      <c r="E55" s="68">
        <f t="shared" si="17"/>
        <v>7</v>
      </c>
      <c r="F55" s="68">
        <f t="shared" si="17"/>
        <v>4</v>
      </c>
      <c r="G55" s="68">
        <f t="shared" si="17"/>
        <v>36</v>
      </c>
      <c r="H55" s="68">
        <f t="shared" si="17"/>
        <v>9</v>
      </c>
      <c r="I55" s="68">
        <f t="shared" si="17"/>
        <v>1</v>
      </c>
      <c r="J55" s="68">
        <f t="shared" si="17"/>
        <v>10</v>
      </c>
      <c r="K55" s="68">
        <f t="shared" si="17"/>
        <v>0</v>
      </c>
      <c r="L55" s="43">
        <f>SUM(L45:L54)</f>
        <v>40</v>
      </c>
      <c r="M55" s="7"/>
      <c r="N55" s="67">
        <f t="shared" ref="N55:W55" si="18">SUM(N45:N54)</f>
        <v>17</v>
      </c>
      <c r="O55" s="68">
        <f t="shared" si="18"/>
        <v>2</v>
      </c>
      <c r="P55" s="68">
        <f t="shared" si="18"/>
        <v>14</v>
      </c>
      <c r="Q55" s="68">
        <f t="shared" si="18"/>
        <v>10</v>
      </c>
      <c r="R55" s="68">
        <f t="shared" si="18"/>
        <v>11</v>
      </c>
      <c r="S55" s="68">
        <f t="shared" si="18"/>
        <v>26</v>
      </c>
      <c r="T55" s="68">
        <f t="shared" si="18"/>
        <v>7</v>
      </c>
      <c r="U55" s="68">
        <f t="shared" si="18"/>
        <v>2</v>
      </c>
      <c r="V55" s="68">
        <f t="shared" si="18"/>
        <v>19</v>
      </c>
      <c r="W55" s="68">
        <f t="shared" si="18"/>
        <v>0</v>
      </c>
      <c r="X55" s="43">
        <f>SUM(X45:X54)</f>
        <v>50</v>
      </c>
    </row>
    <row r="56" spans="1:26" x14ac:dyDescent="0.2">
      <c r="A56" s="7"/>
      <c r="B56" s="7"/>
      <c r="C56" s="7"/>
      <c r="D56" s="7"/>
      <c r="E56" s="14">
        <f>+E55/D55</f>
        <v>0.4375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0.7142857142857143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78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 t="shared" ref="A59:A66" si="19">+A3</f>
        <v>Anthony Britt</v>
      </c>
      <c r="B59" s="11"/>
      <c r="C59" s="7"/>
      <c r="D59" s="7"/>
      <c r="E59" s="7"/>
      <c r="F59" s="7"/>
      <c r="G59" s="7"/>
      <c r="H59" s="7"/>
      <c r="I59" s="7"/>
      <c r="J59" s="7"/>
      <c r="K59" s="7">
        <v>1</v>
      </c>
      <c r="L59" s="38">
        <f t="shared" ref="L59:L66" si="20">(B59*2)+(C59*3)+E59</f>
        <v>0</v>
      </c>
      <c r="M59" s="7"/>
      <c r="N59" s="11">
        <v>1</v>
      </c>
      <c r="O59" s="7">
        <v>1</v>
      </c>
      <c r="P59" s="7"/>
      <c r="Q59" s="7"/>
      <c r="R59" s="7">
        <v>1</v>
      </c>
      <c r="S59" s="7">
        <v>3</v>
      </c>
      <c r="T59" s="7"/>
      <c r="U59" s="7"/>
      <c r="V59" s="7"/>
      <c r="W59" s="7"/>
      <c r="X59" s="38">
        <f t="shared" ref="X59:X68" si="21">(N59*2)+(O59*3)+Q59</f>
        <v>5</v>
      </c>
    </row>
    <row r="60" spans="1:26" x14ac:dyDescent="0.2">
      <c r="A60" s="7" t="str">
        <f t="shared" si="19"/>
        <v>Eric Dusel</v>
      </c>
      <c r="B60" s="11"/>
      <c r="C60" s="7"/>
      <c r="D60" s="7"/>
      <c r="E60" s="7"/>
      <c r="F60" s="7">
        <v>1</v>
      </c>
      <c r="G60" s="7">
        <v>1</v>
      </c>
      <c r="H60" s="7">
        <v>1</v>
      </c>
      <c r="I60" s="7"/>
      <c r="J60" s="7">
        <v>2</v>
      </c>
      <c r="K60" s="7"/>
      <c r="L60" s="3">
        <f t="shared" si="20"/>
        <v>0</v>
      </c>
      <c r="M60" s="7"/>
      <c r="N60" s="11">
        <v>1</v>
      </c>
      <c r="O60" s="7"/>
      <c r="P60" s="7"/>
      <c r="Q60" s="7"/>
      <c r="R60" s="7">
        <v>1</v>
      </c>
      <c r="S60" s="7">
        <v>6</v>
      </c>
      <c r="T60" s="7"/>
      <c r="U60" s="7"/>
      <c r="V60" s="7"/>
      <c r="W60" s="7"/>
      <c r="X60" s="3">
        <f t="shared" si="21"/>
        <v>2</v>
      </c>
    </row>
    <row r="61" spans="1:26" x14ac:dyDescent="0.2">
      <c r="A61" s="7" t="str">
        <f t="shared" si="19"/>
        <v>Jason Flood</v>
      </c>
      <c r="B61" s="11">
        <v>2</v>
      </c>
      <c r="C61" s="7"/>
      <c r="D61" s="7">
        <v>8</v>
      </c>
      <c r="E61" s="7">
        <v>3</v>
      </c>
      <c r="F61" s="7">
        <v>1</v>
      </c>
      <c r="G61" s="7">
        <v>9</v>
      </c>
      <c r="H61" s="7"/>
      <c r="I61" s="7"/>
      <c r="J61" s="7"/>
      <c r="K61" s="7"/>
      <c r="L61" s="3">
        <f t="shared" si="20"/>
        <v>7</v>
      </c>
      <c r="M61" s="7"/>
      <c r="N61" s="11">
        <v>1</v>
      </c>
      <c r="O61" s="7"/>
      <c r="P61" s="7">
        <v>4</v>
      </c>
      <c r="Q61" s="7">
        <v>1</v>
      </c>
      <c r="R61" s="7">
        <v>1</v>
      </c>
      <c r="S61" s="7">
        <v>9</v>
      </c>
      <c r="T61" s="7">
        <v>1</v>
      </c>
      <c r="U61" s="7"/>
      <c r="V61" s="7"/>
      <c r="W61" s="7"/>
      <c r="X61" s="3">
        <f t="shared" si="21"/>
        <v>3</v>
      </c>
    </row>
    <row r="62" spans="1:26" x14ac:dyDescent="0.2">
      <c r="A62" s="7" t="str">
        <f t="shared" si="19"/>
        <v>Xamian Gist</v>
      </c>
      <c r="B62" s="11"/>
      <c r="C62" s="7"/>
      <c r="D62" s="7"/>
      <c r="E62" s="7"/>
      <c r="F62" s="7"/>
      <c r="G62" s="7"/>
      <c r="H62" s="7"/>
      <c r="I62" s="7"/>
      <c r="J62" s="7"/>
      <c r="K62" s="7">
        <v>1</v>
      </c>
      <c r="L62" s="3">
        <f t="shared" si="20"/>
        <v>0</v>
      </c>
      <c r="M62" s="7"/>
      <c r="N62" s="11"/>
      <c r="O62" s="7"/>
      <c r="P62" s="7"/>
      <c r="Q62" s="7"/>
      <c r="R62" s="7"/>
      <c r="S62" s="7"/>
      <c r="T62" s="7"/>
      <c r="U62" s="7"/>
      <c r="V62" s="7"/>
      <c r="W62" s="7">
        <v>1</v>
      </c>
      <c r="X62" s="3">
        <f t="shared" si="21"/>
        <v>0</v>
      </c>
    </row>
    <row r="63" spans="1:26" x14ac:dyDescent="0.2">
      <c r="A63" s="7" t="str">
        <f t="shared" si="19"/>
        <v>Larry Luizzo</v>
      </c>
      <c r="B63" s="11"/>
      <c r="C63" s="7"/>
      <c r="D63" s="7"/>
      <c r="E63" s="7"/>
      <c r="F63" s="7"/>
      <c r="G63" s="7"/>
      <c r="H63" s="7"/>
      <c r="I63" s="7"/>
      <c r="J63" s="7"/>
      <c r="K63" s="7">
        <v>1</v>
      </c>
      <c r="L63" s="3">
        <f t="shared" si="20"/>
        <v>0</v>
      </c>
      <c r="M63" s="7"/>
      <c r="N63" s="11">
        <v>2</v>
      </c>
      <c r="O63" s="7"/>
      <c r="P63" s="7">
        <v>2</v>
      </c>
      <c r="Q63" s="7">
        <v>2</v>
      </c>
      <c r="R63" s="7"/>
      <c r="S63" s="7">
        <v>3</v>
      </c>
      <c r="T63" s="7">
        <v>1</v>
      </c>
      <c r="U63" s="7"/>
      <c r="V63" s="7">
        <v>1</v>
      </c>
      <c r="W63" s="7"/>
      <c r="X63" s="3">
        <f t="shared" si="21"/>
        <v>6</v>
      </c>
    </row>
    <row r="64" spans="1:26" x14ac:dyDescent="0.2">
      <c r="A64" s="7" t="str">
        <f t="shared" si="19"/>
        <v>Jake Novak</v>
      </c>
      <c r="B64" s="11">
        <v>5</v>
      </c>
      <c r="C64" s="7"/>
      <c r="D64" s="7">
        <v>1</v>
      </c>
      <c r="E64" s="7">
        <v>1</v>
      </c>
      <c r="F64" s="7">
        <v>5</v>
      </c>
      <c r="G64" s="7">
        <v>7</v>
      </c>
      <c r="H64" s="7">
        <v>1</v>
      </c>
      <c r="I64" s="7"/>
      <c r="J64" s="7">
        <v>2</v>
      </c>
      <c r="K64" s="7"/>
      <c r="L64" s="3">
        <f t="shared" si="20"/>
        <v>11</v>
      </c>
      <c r="M64" s="7"/>
      <c r="N64" s="11">
        <v>4</v>
      </c>
      <c r="O64" s="7"/>
      <c r="P64" s="7">
        <v>4</v>
      </c>
      <c r="Q64" s="7">
        <v>4</v>
      </c>
      <c r="R64" s="7">
        <v>2</v>
      </c>
      <c r="S64" s="7">
        <v>6</v>
      </c>
      <c r="T64" s="7"/>
      <c r="U64" s="7"/>
      <c r="V64" s="7">
        <v>1</v>
      </c>
      <c r="W64" s="7"/>
      <c r="X64" s="3">
        <f t="shared" si="21"/>
        <v>12</v>
      </c>
    </row>
    <row r="65" spans="1:26" x14ac:dyDescent="0.2">
      <c r="A65" s="7" t="str">
        <f t="shared" si="19"/>
        <v>Greg Pakhladzhyan</v>
      </c>
      <c r="B65" s="11"/>
      <c r="C65" s="7"/>
      <c r="D65" s="7"/>
      <c r="E65" s="7"/>
      <c r="F65" s="7"/>
      <c r="G65" s="7"/>
      <c r="H65" s="7"/>
      <c r="I65" s="7"/>
      <c r="J65" s="7"/>
      <c r="K65" s="7">
        <v>1</v>
      </c>
      <c r="L65" s="3">
        <f t="shared" si="20"/>
        <v>0</v>
      </c>
      <c r="M65" s="7"/>
      <c r="N65" s="11"/>
      <c r="O65" s="7"/>
      <c r="P65" s="7"/>
      <c r="Q65" s="7"/>
      <c r="R65" s="7">
        <v>1</v>
      </c>
      <c r="S65" s="7">
        <v>2</v>
      </c>
      <c r="T65" s="7">
        <v>2</v>
      </c>
      <c r="U65" s="7"/>
      <c r="V65" s="7">
        <v>2</v>
      </c>
      <c r="W65" s="7"/>
      <c r="X65" s="3">
        <f t="shared" si="21"/>
        <v>0</v>
      </c>
    </row>
    <row r="66" spans="1:26" x14ac:dyDescent="0.2">
      <c r="A66" s="7" t="str">
        <f t="shared" si="19"/>
        <v>Jasper Pray</v>
      </c>
      <c r="B66" s="11"/>
      <c r="C66" s="7"/>
      <c r="D66" s="7"/>
      <c r="E66" s="7"/>
      <c r="F66" s="7">
        <v>3</v>
      </c>
      <c r="G66" s="7">
        <v>4</v>
      </c>
      <c r="H66" s="7">
        <v>2</v>
      </c>
      <c r="I66" s="7"/>
      <c r="J66" s="7">
        <v>4</v>
      </c>
      <c r="K66" s="7"/>
      <c r="L66" s="3">
        <f t="shared" si="20"/>
        <v>0</v>
      </c>
      <c r="M66" s="7"/>
      <c r="N66" s="11"/>
      <c r="O66" s="7"/>
      <c r="P66" s="7"/>
      <c r="Q66" s="7"/>
      <c r="R66" s="7">
        <v>1</v>
      </c>
      <c r="S66" s="7">
        <v>1</v>
      </c>
      <c r="T66" s="7">
        <v>2</v>
      </c>
      <c r="U66" s="7"/>
      <c r="V66" s="7">
        <v>5</v>
      </c>
      <c r="W66" s="7"/>
      <c r="X66" s="3">
        <f t="shared" si="21"/>
        <v>0</v>
      </c>
    </row>
    <row r="67" spans="1:26" x14ac:dyDescent="0.2">
      <c r="A67" s="7" t="str">
        <f>A11</f>
        <v>Jake Smith</v>
      </c>
      <c r="B67" s="11">
        <v>9</v>
      </c>
      <c r="C67" s="7">
        <v>4</v>
      </c>
      <c r="D67" s="7">
        <v>3</v>
      </c>
      <c r="E67" s="7">
        <v>2</v>
      </c>
      <c r="F67" s="7">
        <v>1</v>
      </c>
      <c r="G67" s="7">
        <v>8</v>
      </c>
      <c r="H67" s="7"/>
      <c r="I67" s="7">
        <v>1</v>
      </c>
      <c r="J67" s="7"/>
      <c r="K67" s="7"/>
      <c r="L67" s="3">
        <f>(B67*2)+(C67*3)+E67</f>
        <v>32</v>
      </c>
      <c r="M67" s="7"/>
      <c r="N67" s="11">
        <v>1</v>
      </c>
      <c r="O67" s="7">
        <v>3</v>
      </c>
      <c r="P67" s="7"/>
      <c r="Q67" s="7"/>
      <c r="R67" s="7">
        <v>2</v>
      </c>
      <c r="S67" s="7">
        <v>7</v>
      </c>
      <c r="T67" s="7">
        <v>1</v>
      </c>
      <c r="U67" s="7"/>
      <c r="V67" s="7">
        <v>4</v>
      </c>
      <c r="W67" s="7"/>
      <c r="X67" s="3">
        <f t="shared" si="21"/>
        <v>11</v>
      </c>
    </row>
    <row r="68" spans="1:26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3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3">
        <f t="shared" si="21"/>
        <v>0</v>
      </c>
    </row>
    <row r="69" spans="1:26" ht="13.5" thickBot="1" x14ac:dyDescent="0.25">
      <c r="A69" s="7" t="s">
        <v>19</v>
      </c>
      <c r="B69" s="67">
        <f t="shared" ref="B69:K69" si="22">SUM(B59:B68)</f>
        <v>16</v>
      </c>
      <c r="C69" s="68">
        <f t="shared" si="22"/>
        <v>4</v>
      </c>
      <c r="D69" s="68">
        <f t="shared" si="22"/>
        <v>12</v>
      </c>
      <c r="E69" s="68">
        <f t="shared" si="22"/>
        <v>6</v>
      </c>
      <c r="F69" s="68">
        <f t="shared" si="22"/>
        <v>11</v>
      </c>
      <c r="G69" s="68">
        <f t="shared" si="22"/>
        <v>29</v>
      </c>
      <c r="H69" s="68">
        <f t="shared" si="22"/>
        <v>4</v>
      </c>
      <c r="I69" s="68">
        <f t="shared" si="22"/>
        <v>1</v>
      </c>
      <c r="J69" s="68">
        <f t="shared" si="22"/>
        <v>8</v>
      </c>
      <c r="K69" s="68">
        <f t="shared" si="22"/>
        <v>4</v>
      </c>
      <c r="L69" s="43">
        <f>SUM(L59:L68)</f>
        <v>50</v>
      </c>
      <c r="M69" s="7"/>
      <c r="N69" s="67">
        <f t="shared" ref="N69:W69" si="23">SUM(N59:N68)</f>
        <v>10</v>
      </c>
      <c r="O69" s="68">
        <f t="shared" si="23"/>
        <v>4</v>
      </c>
      <c r="P69" s="68">
        <f t="shared" si="23"/>
        <v>10</v>
      </c>
      <c r="Q69" s="68">
        <f t="shared" si="23"/>
        <v>7</v>
      </c>
      <c r="R69" s="68">
        <f t="shared" si="23"/>
        <v>9</v>
      </c>
      <c r="S69" s="68">
        <f t="shared" si="23"/>
        <v>37</v>
      </c>
      <c r="T69" s="68">
        <f t="shared" si="23"/>
        <v>7</v>
      </c>
      <c r="U69" s="68">
        <f t="shared" si="23"/>
        <v>0</v>
      </c>
      <c r="V69" s="68">
        <f t="shared" si="23"/>
        <v>13</v>
      </c>
      <c r="W69" s="68">
        <f t="shared" si="23"/>
        <v>1</v>
      </c>
      <c r="X69" s="43">
        <f>SUM(X59:X68)</f>
        <v>39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0.5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0.7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12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 t="shared" ref="A73:A81" si="24">A3</f>
        <v>Anthony Britt</v>
      </c>
      <c r="B73" s="11"/>
      <c r="C73" s="7">
        <v>1</v>
      </c>
      <c r="D73" s="7"/>
      <c r="E73" s="7"/>
      <c r="F73" s="7"/>
      <c r="G73" s="7">
        <v>4</v>
      </c>
      <c r="H73" s="7"/>
      <c r="I73" s="7"/>
      <c r="J73" s="7"/>
      <c r="K73" s="7"/>
      <c r="L73" s="38">
        <f t="shared" ref="L73:L80" si="25">(B73*2)+(C73*3)+E73</f>
        <v>3</v>
      </c>
      <c r="M73" s="7"/>
      <c r="N73" s="11">
        <v>1</v>
      </c>
      <c r="O73" s="7">
        <v>3</v>
      </c>
      <c r="P73" s="7"/>
      <c r="Q73" s="7"/>
      <c r="R73" s="7"/>
      <c r="S73" s="7">
        <v>4</v>
      </c>
      <c r="T73" s="7"/>
      <c r="U73" s="7"/>
      <c r="V73" s="7">
        <v>3</v>
      </c>
      <c r="W73" s="7"/>
      <c r="X73" s="38">
        <f t="shared" ref="X73:X80" si="26">(N73*2)+(O73*3)+Q73</f>
        <v>11</v>
      </c>
    </row>
    <row r="74" spans="1:26" x14ac:dyDescent="0.2">
      <c r="A74" s="7" t="str">
        <f t="shared" si="24"/>
        <v>Eric Dusel</v>
      </c>
      <c r="B74" s="11">
        <v>1</v>
      </c>
      <c r="C74" s="7">
        <v>1</v>
      </c>
      <c r="D74" s="7">
        <v>2</v>
      </c>
      <c r="E74" s="7">
        <v>1</v>
      </c>
      <c r="F74" s="7"/>
      <c r="G74" s="7">
        <v>3</v>
      </c>
      <c r="H74" s="7"/>
      <c r="I74" s="7"/>
      <c r="J74" s="7"/>
      <c r="K74" s="7"/>
      <c r="L74" s="3">
        <f t="shared" si="25"/>
        <v>6</v>
      </c>
      <c r="M74" s="7"/>
      <c r="N74" s="11">
        <v>1</v>
      </c>
      <c r="O74" s="7"/>
      <c r="P74" s="7">
        <v>1</v>
      </c>
      <c r="Q74" s="7"/>
      <c r="R74" s="7">
        <v>1</v>
      </c>
      <c r="S74" s="7">
        <v>6</v>
      </c>
      <c r="T74" s="7"/>
      <c r="U74" s="7"/>
      <c r="V74" s="7"/>
      <c r="W74" s="7"/>
      <c r="X74" s="3">
        <f t="shared" si="26"/>
        <v>2</v>
      </c>
    </row>
    <row r="75" spans="1:26" x14ac:dyDescent="0.2">
      <c r="A75" s="7" t="str">
        <f t="shared" si="24"/>
        <v>Jason Flood</v>
      </c>
      <c r="B75" s="11">
        <v>2</v>
      </c>
      <c r="C75" s="7"/>
      <c r="D75" s="7">
        <v>1</v>
      </c>
      <c r="E75" s="7"/>
      <c r="F75" s="7"/>
      <c r="G75" s="7">
        <v>10</v>
      </c>
      <c r="H75" s="7">
        <v>1</v>
      </c>
      <c r="I75" s="7"/>
      <c r="J75" s="7">
        <v>3</v>
      </c>
      <c r="K75" s="7"/>
      <c r="L75" s="3">
        <f t="shared" si="25"/>
        <v>4</v>
      </c>
      <c r="M75" s="7"/>
      <c r="N75" s="11">
        <v>1</v>
      </c>
      <c r="O75" s="7"/>
      <c r="P75" s="7">
        <v>2</v>
      </c>
      <c r="Q75" s="7">
        <v>1</v>
      </c>
      <c r="R75" s="7"/>
      <c r="S75" s="7">
        <v>6</v>
      </c>
      <c r="T75" s="7">
        <v>1</v>
      </c>
      <c r="U75" s="7">
        <v>2</v>
      </c>
      <c r="V75" s="7"/>
      <c r="W75" s="7"/>
      <c r="X75" s="3">
        <f t="shared" si="26"/>
        <v>3</v>
      </c>
    </row>
    <row r="76" spans="1:26" x14ac:dyDescent="0.2">
      <c r="A76" s="7" t="str">
        <f t="shared" si="24"/>
        <v>Xamian Gist</v>
      </c>
      <c r="B76" s="11">
        <v>5</v>
      </c>
      <c r="C76" s="7">
        <v>3</v>
      </c>
      <c r="D76" s="7">
        <v>4</v>
      </c>
      <c r="E76" s="7">
        <v>1</v>
      </c>
      <c r="F76" s="7">
        <v>1</v>
      </c>
      <c r="G76" s="7">
        <v>7</v>
      </c>
      <c r="H76" s="7"/>
      <c r="I76" s="7"/>
      <c r="J76" s="7"/>
      <c r="K76" s="7"/>
      <c r="L76" s="3">
        <f t="shared" si="25"/>
        <v>20</v>
      </c>
      <c r="M76" s="7"/>
      <c r="N76" s="11">
        <v>5</v>
      </c>
      <c r="O76" s="7"/>
      <c r="P76" s="7">
        <v>1</v>
      </c>
      <c r="Q76" s="7"/>
      <c r="R76" s="7">
        <v>3</v>
      </c>
      <c r="S76" s="7">
        <v>6</v>
      </c>
      <c r="T76" s="7">
        <v>2</v>
      </c>
      <c r="U76" s="7"/>
      <c r="V76" s="7">
        <v>2</v>
      </c>
      <c r="W76" s="7"/>
      <c r="X76" s="3">
        <f t="shared" si="26"/>
        <v>10</v>
      </c>
    </row>
    <row r="77" spans="1:26" x14ac:dyDescent="0.2">
      <c r="A77" s="7" t="str">
        <f t="shared" si="24"/>
        <v>Larry Luizzo</v>
      </c>
      <c r="B77" s="11">
        <v>1</v>
      </c>
      <c r="C77" s="7"/>
      <c r="D77" s="7">
        <v>4</v>
      </c>
      <c r="E77" s="7">
        <v>3</v>
      </c>
      <c r="F77" s="7">
        <v>1</v>
      </c>
      <c r="G77" s="7">
        <v>3</v>
      </c>
      <c r="H77" s="7"/>
      <c r="I77" s="7"/>
      <c r="J77" s="7">
        <v>1</v>
      </c>
      <c r="K77" s="7"/>
      <c r="L77" s="3">
        <f t="shared" si="25"/>
        <v>5</v>
      </c>
      <c r="M77" s="7"/>
      <c r="N77" s="11"/>
      <c r="O77" s="7"/>
      <c r="P77" s="7"/>
      <c r="Q77" s="7"/>
      <c r="R77" s="7"/>
      <c r="S77" s="7"/>
      <c r="T77" s="7"/>
      <c r="U77" s="7"/>
      <c r="V77" s="7"/>
      <c r="W77" s="7">
        <v>1</v>
      </c>
      <c r="X77" s="3">
        <f t="shared" si="26"/>
        <v>0</v>
      </c>
    </row>
    <row r="78" spans="1:26" x14ac:dyDescent="0.2">
      <c r="A78" s="7" t="str">
        <f t="shared" si="24"/>
        <v>Jake Novak</v>
      </c>
      <c r="B78" s="11">
        <v>5</v>
      </c>
      <c r="C78" s="7"/>
      <c r="D78" s="7">
        <v>1</v>
      </c>
      <c r="E78" s="7">
        <v>1</v>
      </c>
      <c r="F78" s="7">
        <v>2</v>
      </c>
      <c r="G78" s="7">
        <v>4</v>
      </c>
      <c r="H78" s="7">
        <v>1</v>
      </c>
      <c r="I78" s="7"/>
      <c r="J78" s="7">
        <v>2</v>
      </c>
      <c r="K78" s="7"/>
      <c r="L78" s="3">
        <f t="shared" si="25"/>
        <v>11</v>
      </c>
      <c r="M78" s="7"/>
      <c r="N78" s="11">
        <v>5</v>
      </c>
      <c r="O78" s="7"/>
      <c r="P78" s="7">
        <v>4</v>
      </c>
      <c r="Q78" s="7">
        <v>3</v>
      </c>
      <c r="R78" s="7">
        <v>3</v>
      </c>
      <c r="S78" s="7">
        <v>2</v>
      </c>
      <c r="T78" s="7">
        <v>1</v>
      </c>
      <c r="U78" s="7"/>
      <c r="V78" s="7">
        <v>1</v>
      </c>
      <c r="W78" s="7"/>
      <c r="X78" s="3">
        <f t="shared" si="26"/>
        <v>13</v>
      </c>
    </row>
    <row r="79" spans="1:26" x14ac:dyDescent="0.2">
      <c r="A79" s="7" t="str">
        <f t="shared" si="24"/>
        <v>Greg Pakhladzhyan</v>
      </c>
      <c r="B79" s="11"/>
      <c r="C79" s="7"/>
      <c r="D79" s="7"/>
      <c r="E79" s="7"/>
      <c r="F79" s="7">
        <v>1</v>
      </c>
      <c r="G79" s="7">
        <v>5</v>
      </c>
      <c r="H79" s="7">
        <v>1</v>
      </c>
      <c r="I79" s="7"/>
      <c r="J79" s="7">
        <v>1</v>
      </c>
      <c r="K79" s="7"/>
      <c r="L79" s="3">
        <f t="shared" si="25"/>
        <v>0</v>
      </c>
      <c r="M79" s="7"/>
      <c r="N79" s="11"/>
      <c r="O79" s="7"/>
      <c r="P79" s="7"/>
      <c r="Q79" s="7"/>
      <c r="R79" s="7"/>
      <c r="S79" s="7"/>
      <c r="T79" s="7"/>
      <c r="U79" s="7"/>
      <c r="V79" s="7"/>
      <c r="W79" s="7">
        <v>1</v>
      </c>
      <c r="X79" s="3">
        <f t="shared" si="26"/>
        <v>0</v>
      </c>
    </row>
    <row r="80" spans="1:26" x14ac:dyDescent="0.2">
      <c r="A80" s="7" t="str">
        <f t="shared" si="24"/>
        <v>Jasper Pray</v>
      </c>
      <c r="B80" s="11">
        <v>2</v>
      </c>
      <c r="C80" s="7"/>
      <c r="D80" s="7"/>
      <c r="E80" s="7"/>
      <c r="F80" s="7">
        <v>2</v>
      </c>
      <c r="G80" s="7">
        <v>5</v>
      </c>
      <c r="H80" s="7"/>
      <c r="I80" s="7"/>
      <c r="J80" s="7">
        <v>1</v>
      </c>
      <c r="K80" s="7"/>
      <c r="L80" s="3">
        <f t="shared" si="25"/>
        <v>4</v>
      </c>
      <c r="M80" s="7"/>
      <c r="N80" s="11"/>
      <c r="O80" s="7"/>
      <c r="P80" s="7"/>
      <c r="Q80" s="7"/>
      <c r="R80" s="7"/>
      <c r="S80" s="7"/>
      <c r="T80" s="7"/>
      <c r="U80" s="7"/>
      <c r="V80" s="7"/>
      <c r="W80" s="7">
        <v>1</v>
      </c>
      <c r="X80" s="3">
        <f t="shared" si="26"/>
        <v>0</v>
      </c>
    </row>
    <row r="81" spans="1:26" x14ac:dyDescent="0.2">
      <c r="A81" s="7" t="str">
        <f t="shared" si="24"/>
        <v>Jake Smith</v>
      </c>
      <c r="B81" s="11"/>
      <c r="C81" s="7"/>
      <c r="D81" s="7"/>
      <c r="E81" s="7"/>
      <c r="F81" s="7"/>
      <c r="G81" s="7"/>
      <c r="H81" s="7"/>
      <c r="I81" s="7"/>
      <c r="J81" s="7"/>
      <c r="K81" s="7">
        <v>1</v>
      </c>
      <c r="L81" s="3">
        <f>(B81*2)+(C81*3)+E81</f>
        <v>0</v>
      </c>
      <c r="M81" s="7"/>
      <c r="N81" s="11">
        <v>3</v>
      </c>
      <c r="O81" s="7">
        <v>3</v>
      </c>
      <c r="P81" s="7">
        <v>2</v>
      </c>
      <c r="Q81" s="7">
        <v>1</v>
      </c>
      <c r="R81" s="7">
        <v>3</v>
      </c>
      <c r="S81" s="7">
        <v>11</v>
      </c>
      <c r="T81" s="7"/>
      <c r="U81" s="7"/>
      <c r="V81" s="7"/>
      <c r="W81" s="7"/>
      <c r="X81" s="3">
        <f>(N81*2)+(O81*3)+Q81</f>
        <v>16</v>
      </c>
    </row>
    <row r="82" spans="1:26" x14ac:dyDescent="0.2">
      <c r="A82" s="7">
        <f>A12</f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3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3">
        <f>(N82*2)+(O82*3)+Q82</f>
        <v>0</v>
      </c>
    </row>
    <row r="83" spans="1:26" ht="13.5" thickBot="1" x14ac:dyDescent="0.25">
      <c r="A83" s="7" t="s">
        <v>19</v>
      </c>
      <c r="B83" s="67">
        <f t="shared" ref="B83:L83" si="27">SUM(B73:B82)</f>
        <v>16</v>
      </c>
      <c r="C83" s="68">
        <f t="shared" si="27"/>
        <v>5</v>
      </c>
      <c r="D83" s="68">
        <f t="shared" si="27"/>
        <v>12</v>
      </c>
      <c r="E83" s="68">
        <f t="shared" si="27"/>
        <v>6</v>
      </c>
      <c r="F83" s="68">
        <f t="shared" si="27"/>
        <v>7</v>
      </c>
      <c r="G83" s="68">
        <f t="shared" si="27"/>
        <v>41</v>
      </c>
      <c r="H83" s="68">
        <f t="shared" si="27"/>
        <v>3</v>
      </c>
      <c r="I83" s="68">
        <f t="shared" si="27"/>
        <v>0</v>
      </c>
      <c r="J83" s="68">
        <f t="shared" si="27"/>
        <v>8</v>
      </c>
      <c r="K83" s="68">
        <f t="shared" si="27"/>
        <v>1</v>
      </c>
      <c r="L83" s="43">
        <f t="shared" si="27"/>
        <v>53</v>
      </c>
      <c r="M83" s="7"/>
      <c r="N83" s="67">
        <f t="shared" ref="N83:X83" si="28">SUM(N73:N82)</f>
        <v>16</v>
      </c>
      <c r="O83" s="68">
        <f t="shared" si="28"/>
        <v>6</v>
      </c>
      <c r="P83" s="68">
        <f t="shared" si="28"/>
        <v>10</v>
      </c>
      <c r="Q83" s="68">
        <f t="shared" si="28"/>
        <v>5</v>
      </c>
      <c r="R83" s="68">
        <f t="shared" si="28"/>
        <v>10</v>
      </c>
      <c r="S83" s="68">
        <f t="shared" si="28"/>
        <v>35</v>
      </c>
      <c r="T83" s="68">
        <f t="shared" si="28"/>
        <v>4</v>
      </c>
      <c r="U83" s="68">
        <f t="shared" si="28"/>
        <v>2</v>
      </c>
      <c r="V83" s="68">
        <f t="shared" si="28"/>
        <v>6</v>
      </c>
      <c r="W83" s="68">
        <f t="shared" si="28"/>
        <v>3</v>
      </c>
      <c r="X83" s="43">
        <f t="shared" si="28"/>
        <v>55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0.5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0.5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 t="shared" ref="A87:A95" si="29">A3</f>
        <v>Anthony Britt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30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1">(N87*2)+(O87*3)+Q87</f>
        <v>0</v>
      </c>
    </row>
    <row r="88" spans="1:26" x14ac:dyDescent="0.2">
      <c r="A88" s="7" t="str">
        <f t="shared" si="29"/>
        <v>Eric Dusel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30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1"/>
        <v>0</v>
      </c>
    </row>
    <row r="89" spans="1:26" x14ac:dyDescent="0.2">
      <c r="A89" s="7" t="str">
        <f t="shared" si="29"/>
        <v>Jason Flood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30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1"/>
        <v>0</v>
      </c>
    </row>
    <row r="90" spans="1:26" x14ac:dyDescent="0.2">
      <c r="A90" s="7" t="str">
        <f t="shared" si="29"/>
        <v>Xamian Gist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30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1"/>
        <v>0</v>
      </c>
    </row>
    <row r="91" spans="1:26" x14ac:dyDescent="0.2">
      <c r="A91" s="7" t="str">
        <f t="shared" si="29"/>
        <v>Larry Luizzo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30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1"/>
        <v>0</v>
      </c>
    </row>
    <row r="92" spans="1:26" x14ac:dyDescent="0.2">
      <c r="A92" s="7" t="str">
        <f t="shared" si="29"/>
        <v>Jake Novak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30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1"/>
        <v>0</v>
      </c>
    </row>
    <row r="93" spans="1:26" x14ac:dyDescent="0.2">
      <c r="A93" s="7" t="str">
        <f t="shared" si="29"/>
        <v>Greg Pakhladzhyan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30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1"/>
        <v>0</v>
      </c>
    </row>
    <row r="94" spans="1:26" x14ac:dyDescent="0.2">
      <c r="A94" s="7" t="str">
        <f t="shared" si="29"/>
        <v>Jasper Pray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30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1"/>
        <v>0</v>
      </c>
    </row>
    <row r="95" spans="1:26" x14ac:dyDescent="0.2">
      <c r="A95" s="7" t="str">
        <f t="shared" si="29"/>
        <v>Jake Smith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>
        <f>A12</f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3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3">
        <f>(N96*2)+(O96*3)+Q96</f>
        <v>0</v>
      </c>
    </row>
    <row r="97" spans="1:26" ht="13.5" thickBot="1" x14ac:dyDescent="0.25">
      <c r="A97" s="7" t="s">
        <v>19</v>
      </c>
      <c r="B97" s="67">
        <f t="shared" ref="B97:L97" si="32">SUM(B87:B96)</f>
        <v>0</v>
      </c>
      <c r="C97" s="68">
        <f t="shared" si="32"/>
        <v>0</v>
      </c>
      <c r="D97" s="68">
        <f t="shared" si="32"/>
        <v>0</v>
      </c>
      <c r="E97" s="68">
        <f t="shared" si="32"/>
        <v>0</v>
      </c>
      <c r="F97" s="68">
        <f t="shared" si="32"/>
        <v>0</v>
      </c>
      <c r="G97" s="68">
        <f t="shared" si="32"/>
        <v>0</v>
      </c>
      <c r="H97" s="68">
        <f t="shared" si="32"/>
        <v>0</v>
      </c>
      <c r="I97" s="68">
        <f t="shared" si="32"/>
        <v>0</v>
      </c>
      <c r="J97" s="68">
        <f t="shared" si="32"/>
        <v>0</v>
      </c>
      <c r="K97" s="68">
        <f t="shared" si="32"/>
        <v>0</v>
      </c>
      <c r="L97" s="43">
        <f t="shared" si="32"/>
        <v>0</v>
      </c>
      <c r="M97" s="7"/>
      <c r="N97" s="67">
        <f t="shared" ref="N97:X97" si="33">SUM(N87:N96)</f>
        <v>0</v>
      </c>
      <c r="O97" s="68">
        <f t="shared" si="33"/>
        <v>0</v>
      </c>
      <c r="P97" s="68">
        <f t="shared" si="33"/>
        <v>0</v>
      </c>
      <c r="Q97" s="68">
        <f t="shared" si="33"/>
        <v>0</v>
      </c>
      <c r="R97" s="68">
        <f t="shared" si="33"/>
        <v>0</v>
      </c>
      <c r="S97" s="68">
        <f t="shared" si="33"/>
        <v>0</v>
      </c>
      <c r="T97" s="68">
        <f t="shared" si="33"/>
        <v>0</v>
      </c>
      <c r="U97" s="68">
        <f t="shared" si="33"/>
        <v>0</v>
      </c>
      <c r="V97" s="68">
        <f t="shared" si="33"/>
        <v>0</v>
      </c>
      <c r="W97" s="68">
        <f t="shared" si="33"/>
        <v>0</v>
      </c>
      <c r="X97" s="43">
        <f t="shared" si="33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 t="shared" ref="A101:A109" si="34">A3</f>
        <v>Anthony Britt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5">(B101*2)+(C101*3)+E101</f>
        <v>0</v>
      </c>
      <c r="M101" s="7"/>
    </row>
    <row r="102" spans="1:26" x14ac:dyDescent="0.2">
      <c r="A102" s="7" t="str">
        <f t="shared" si="34"/>
        <v>Eric Dusel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5"/>
        <v>0</v>
      </c>
      <c r="M102" s="7"/>
    </row>
    <row r="103" spans="1:26" x14ac:dyDescent="0.2">
      <c r="A103" s="7" t="str">
        <f t="shared" si="34"/>
        <v>Jason Flood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5"/>
        <v>0</v>
      </c>
      <c r="M103" s="7"/>
    </row>
    <row r="104" spans="1:26" x14ac:dyDescent="0.2">
      <c r="A104" s="7" t="str">
        <f t="shared" si="34"/>
        <v>Xamian Gist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5"/>
        <v>0</v>
      </c>
      <c r="M104" s="7"/>
    </row>
    <row r="105" spans="1:26" x14ac:dyDescent="0.2">
      <c r="A105" s="7" t="str">
        <f t="shared" si="34"/>
        <v>Larry Luizzo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5"/>
        <v>0</v>
      </c>
      <c r="M105" s="7"/>
    </row>
    <row r="106" spans="1:26" x14ac:dyDescent="0.2">
      <c r="A106" s="7" t="str">
        <f t="shared" si="34"/>
        <v>Jake Novak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5"/>
        <v>0</v>
      </c>
      <c r="M106" s="7"/>
    </row>
    <row r="107" spans="1:26" x14ac:dyDescent="0.2">
      <c r="A107" s="7" t="str">
        <f t="shared" si="34"/>
        <v>Greg Pakhladzhyan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5"/>
        <v>0</v>
      </c>
      <c r="M107" s="7"/>
    </row>
    <row r="108" spans="1:26" x14ac:dyDescent="0.2">
      <c r="A108" s="7" t="str">
        <f t="shared" si="34"/>
        <v>Jasper Pray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5"/>
        <v>0</v>
      </c>
      <c r="M108" s="7"/>
    </row>
    <row r="109" spans="1:26" x14ac:dyDescent="0.2">
      <c r="A109" s="7" t="str">
        <f t="shared" si="34"/>
        <v>Jake Smith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>
        <f>A12</f>
        <v>0</v>
      </c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3">
        <f>(B110*2)+(C110*3)+E110</f>
        <v>0</v>
      </c>
      <c r="M110" s="7"/>
    </row>
    <row r="111" spans="1:26" ht="13.5" thickBot="1" x14ac:dyDescent="0.25">
      <c r="A111" s="7" t="s">
        <v>19</v>
      </c>
      <c r="B111" s="67">
        <f t="shared" ref="B111:L111" si="36">SUM(B101:B110)</f>
        <v>0</v>
      </c>
      <c r="C111" s="68">
        <f t="shared" si="36"/>
        <v>0</v>
      </c>
      <c r="D111" s="68">
        <f t="shared" si="36"/>
        <v>0</v>
      </c>
      <c r="E111" s="68">
        <f t="shared" si="36"/>
        <v>0</v>
      </c>
      <c r="F111" s="68">
        <f t="shared" si="36"/>
        <v>0</v>
      </c>
      <c r="G111" s="68">
        <f t="shared" si="36"/>
        <v>0</v>
      </c>
      <c r="H111" s="68">
        <f t="shared" si="36"/>
        <v>0</v>
      </c>
      <c r="I111" s="68">
        <f t="shared" si="36"/>
        <v>0</v>
      </c>
      <c r="J111" s="68">
        <f t="shared" si="36"/>
        <v>0</v>
      </c>
      <c r="K111" s="68">
        <f t="shared" si="36"/>
        <v>0</v>
      </c>
      <c r="L111" s="43">
        <f t="shared" si="36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>A3</f>
        <v>Anthony Britt</v>
      </c>
      <c r="B116" s="11">
        <f t="shared" ref="B116:B125" si="37">B3+N3+B17+N17+B31+N31+B45+N45+B59+N59+B73+N73+B87+N87+B101</f>
        <v>10</v>
      </c>
      <c r="C116" s="7">
        <f t="shared" ref="C116:C125" si="38">C3+O3+C17+O17+C31+O31+C45+O45+C59+O59+C73+O73+C87+O87+C101</f>
        <v>9</v>
      </c>
      <c r="D116" s="7">
        <f t="shared" ref="D116:D125" si="39">D3+P3+D17+P17+D31+P31+D45+P45+D59+P59+D73+P73+D87+P87+D101</f>
        <v>0</v>
      </c>
      <c r="E116" s="7">
        <f t="shared" ref="E116:E125" si="40">E3+Q3+E17+Q17+E31+Q31+E45+Q45+E59+Q59+E73+Q73+E87+Q87+E101</f>
        <v>0</v>
      </c>
      <c r="F116" s="7">
        <f t="shared" ref="F116:F125" si="41">F3+R3+F17+R17+F31+R31+F45+R45+F59+R59+F73+R73+F87+R87+F101</f>
        <v>3</v>
      </c>
      <c r="G116" s="7">
        <f t="shared" ref="G116:G125" si="42">G3+S3+G17+S17+G31+S31+G45+S45+G59+S59+G73+S73+G87+S87+G101</f>
        <v>38</v>
      </c>
      <c r="H116" s="7">
        <f t="shared" ref="H116:H125" si="43">H3+T3+H17+T17+H31+T31+H45+T45+H59+T59+H73+T73+H87+T87+H101</f>
        <v>6</v>
      </c>
      <c r="I116" s="7">
        <f t="shared" ref="I116:I125" si="44">I3+U3+I17+U17+I31+U31+I45+U45+I59+U59+I73+U73+I87+U87+I101</f>
        <v>1</v>
      </c>
      <c r="J116" s="7">
        <f t="shared" ref="J116:J125" si="45">J3+V3+J17+V17+J31+V31+J45+V45+J59+V59+J73+V73+J87+V87+J101</f>
        <v>12</v>
      </c>
      <c r="K116" s="7">
        <f t="shared" ref="K116:K125" si="46">K3+W3+K17+W17+K31+W31+K45+W45+K59+W59+K73+W73+K87+W87+K101</f>
        <v>1</v>
      </c>
      <c r="L116" s="38">
        <f t="shared" ref="L116:L123" si="47">(B116*2)+(C116*3)+E116</f>
        <v>47</v>
      </c>
    </row>
    <row r="117" spans="1:24" x14ac:dyDescent="0.2">
      <c r="A117" s="11" t="str">
        <f>A4</f>
        <v>Eric Dusel</v>
      </c>
      <c r="B117" s="11">
        <f t="shared" si="37"/>
        <v>16</v>
      </c>
      <c r="C117" s="7">
        <f t="shared" si="38"/>
        <v>1</v>
      </c>
      <c r="D117" s="7">
        <f t="shared" si="39"/>
        <v>7</v>
      </c>
      <c r="E117" s="7">
        <f t="shared" si="40"/>
        <v>2</v>
      </c>
      <c r="F117" s="7">
        <f t="shared" si="41"/>
        <v>5</v>
      </c>
      <c r="G117" s="7">
        <f t="shared" si="42"/>
        <v>44</v>
      </c>
      <c r="H117" s="7">
        <f t="shared" si="43"/>
        <v>3</v>
      </c>
      <c r="I117" s="7">
        <f t="shared" si="44"/>
        <v>1</v>
      </c>
      <c r="J117" s="7">
        <f t="shared" si="45"/>
        <v>6</v>
      </c>
      <c r="K117" s="7">
        <f t="shared" si="46"/>
        <v>0</v>
      </c>
      <c r="L117" s="3">
        <f t="shared" si="47"/>
        <v>37</v>
      </c>
    </row>
    <row r="118" spans="1:24" x14ac:dyDescent="0.2">
      <c r="A118" s="11" t="str">
        <f t="shared" ref="A118:A124" si="48">A5</f>
        <v>Jason Flood</v>
      </c>
      <c r="B118" s="11">
        <f t="shared" si="37"/>
        <v>25</v>
      </c>
      <c r="C118" s="7">
        <f t="shared" si="38"/>
        <v>0</v>
      </c>
      <c r="D118" s="7">
        <f t="shared" si="39"/>
        <v>36</v>
      </c>
      <c r="E118" s="7">
        <f t="shared" si="40"/>
        <v>10</v>
      </c>
      <c r="F118" s="7">
        <f t="shared" si="41"/>
        <v>6</v>
      </c>
      <c r="G118" s="7">
        <f t="shared" si="42"/>
        <v>80</v>
      </c>
      <c r="H118" s="7">
        <f t="shared" si="43"/>
        <v>11</v>
      </c>
      <c r="I118" s="7">
        <f t="shared" si="44"/>
        <v>6</v>
      </c>
      <c r="J118" s="7">
        <f t="shared" si="45"/>
        <v>22</v>
      </c>
      <c r="K118" s="7">
        <f t="shared" si="46"/>
        <v>0</v>
      </c>
      <c r="L118" s="3">
        <f t="shared" si="47"/>
        <v>60</v>
      </c>
    </row>
    <row r="119" spans="1:24" x14ac:dyDescent="0.2">
      <c r="A119" s="11" t="str">
        <f t="shared" si="48"/>
        <v>Xamian Gist</v>
      </c>
      <c r="B119" s="11">
        <f t="shared" si="37"/>
        <v>27</v>
      </c>
      <c r="C119" s="7">
        <f t="shared" si="38"/>
        <v>3</v>
      </c>
      <c r="D119" s="7">
        <f t="shared" si="39"/>
        <v>15</v>
      </c>
      <c r="E119" s="7">
        <f t="shared" si="40"/>
        <v>6</v>
      </c>
      <c r="F119" s="7">
        <f t="shared" si="41"/>
        <v>7</v>
      </c>
      <c r="G119" s="7">
        <f t="shared" si="42"/>
        <v>45</v>
      </c>
      <c r="H119" s="7">
        <f t="shared" si="43"/>
        <v>6</v>
      </c>
      <c r="I119" s="7">
        <f t="shared" si="44"/>
        <v>5</v>
      </c>
      <c r="J119" s="7">
        <f t="shared" si="45"/>
        <v>12</v>
      </c>
      <c r="K119" s="7">
        <f t="shared" si="46"/>
        <v>5</v>
      </c>
      <c r="L119" s="3">
        <f t="shared" si="47"/>
        <v>69</v>
      </c>
    </row>
    <row r="120" spans="1:24" x14ac:dyDescent="0.2">
      <c r="A120" s="11" t="str">
        <f t="shared" si="48"/>
        <v>Larry Luizzo</v>
      </c>
      <c r="B120" s="11">
        <f t="shared" si="37"/>
        <v>14</v>
      </c>
      <c r="C120" s="7">
        <f t="shared" si="38"/>
        <v>0</v>
      </c>
      <c r="D120" s="7">
        <f t="shared" si="39"/>
        <v>21</v>
      </c>
      <c r="E120" s="7">
        <f t="shared" si="40"/>
        <v>12</v>
      </c>
      <c r="F120" s="7">
        <f t="shared" si="41"/>
        <v>8</v>
      </c>
      <c r="G120" s="7">
        <f t="shared" si="42"/>
        <v>54</v>
      </c>
      <c r="H120" s="7">
        <f t="shared" si="43"/>
        <v>7</v>
      </c>
      <c r="I120" s="7">
        <f t="shared" si="44"/>
        <v>4</v>
      </c>
      <c r="J120" s="7">
        <f t="shared" si="45"/>
        <v>14</v>
      </c>
      <c r="K120" s="7">
        <f t="shared" si="46"/>
        <v>3</v>
      </c>
      <c r="L120" s="3">
        <f t="shared" si="47"/>
        <v>40</v>
      </c>
    </row>
    <row r="121" spans="1:24" x14ac:dyDescent="0.2">
      <c r="A121" s="11" t="str">
        <f t="shared" si="48"/>
        <v>Jake Novak</v>
      </c>
      <c r="B121" s="11">
        <f t="shared" si="37"/>
        <v>51</v>
      </c>
      <c r="C121" s="7">
        <f t="shared" si="38"/>
        <v>3</v>
      </c>
      <c r="D121" s="7">
        <f t="shared" si="39"/>
        <v>40</v>
      </c>
      <c r="E121" s="7">
        <f t="shared" si="40"/>
        <v>27</v>
      </c>
      <c r="F121" s="7">
        <f t="shared" si="41"/>
        <v>27</v>
      </c>
      <c r="G121" s="7">
        <f t="shared" si="42"/>
        <v>72</v>
      </c>
      <c r="H121" s="7">
        <f t="shared" si="43"/>
        <v>14</v>
      </c>
      <c r="I121" s="7">
        <f t="shared" si="44"/>
        <v>2</v>
      </c>
      <c r="J121" s="7">
        <f t="shared" si="45"/>
        <v>21</v>
      </c>
      <c r="K121" s="7">
        <f t="shared" si="46"/>
        <v>0</v>
      </c>
      <c r="L121" s="3">
        <f t="shared" si="47"/>
        <v>138</v>
      </c>
    </row>
    <row r="122" spans="1:24" x14ac:dyDescent="0.2">
      <c r="A122" s="11" t="str">
        <f t="shared" si="48"/>
        <v>Greg Pakhladzhyan</v>
      </c>
      <c r="B122" s="11">
        <f t="shared" si="37"/>
        <v>3</v>
      </c>
      <c r="C122" s="7">
        <f t="shared" si="38"/>
        <v>0</v>
      </c>
      <c r="D122" s="7">
        <f t="shared" si="39"/>
        <v>4</v>
      </c>
      <c r="E122" s="7">
        <f t="shared" si="40"/>
        <v>3</v>
      </c>
      <c r="F122" s="7">
        <f t="shared" si="41"/>
        <v>7</v>
      </c>
      <c r="G122" s="7">
        <f t="shared" si="42"/>
        <v>16</v>
      </c>
      <c r="H122" s="7">
        <f t="shared" si="43"/>
        <v>7</v>
      </c>
      <c r="I122" s="7">
        <f t="shared" si="44"/>
        <v>0</v>
      </c>
      <c r="J122" s="7">
        <f t="shared" si="45"/>
        <v>13</v>
      </c>
      <c r="K122" s="7">
        <f t="shared" si="46"/>
        <v>5</v>
      </c>
      <c r="L122" s="3">
        <f t="shared" si="47"/>
        <v>9</v>
      </c>
    </row>
    <row r="123" spans="1:24" x14ac:dyDescent="0.2">
      <c r="A123" s="11" t="str">
        <f t="shared" si="48"/>
        <v>Jasper Pray</v>
      </c>
      <c r="B123" s="11">
        <f t="shared" si="37"/>
        <v>4</v>
      </c>
      <c r="C123" s="7">
        <f t="shared" si="38"/>
        <v>5</v>
      </c>
      <c r="D123" s="7">
        <f t="shared" si="39"/>
        <v>4</v>
      </c>
      <c r="E123" s="7">
        <f t="shared" si="40"/>
        <v>2</v>
      </c>
      <c r="F123" s="7">
        <f t="shared" si="41"/>
        <v>7</v>
      </c>
      <c r="G123" s="7">
        <f t="shared" si="42"/>
        <v>20</v>
      </c>
      <c r="H123" s="7">
        <f t="shared" si="43"/>
        <v>9</v>
      </c>
      <c r="I123" s="7">
        <f t="shared" si="44"/>
        <v>0</v>
      </c>
      <c r="J123" s="7">
        <f t="shared" si="45"/>
        <v>21</v>
      </c>
      <c r="K123" s="7">
        <f t="shared" si="46"/>
        <v>3</v>
      </c>
      <c r="L123" s="3">
        <f t="shared" si="47"/>
        <v>25</v>
      </c>
    </row>
    <row r="124" spans="1:24" x14ac:dyDescent="0.2">
      <c r="A124" s="11" t="str">
        <f t="shared" si="48"/>
        <v>Jake Smith</v>
      </c>
      <c r="B124" s="11">
        <f t="shared" si="37"/>
        <v>28</v>
      </c>
      <c r="C124" s="7">
        <f t="shared" si="38"/>
        <v>22</v>
      </c>
      <c r="D124" s="7">
        <f t="shared" si="39"/>
        <v>25</v>
      </c>
      <c r="E124" s="7">
        <f t="shared" si="40"/>
        <v>14</v>
      </c>
      <c r="F124" s="7">
        <f t="shared" si="41"/>
        <v>17</v>
      </c>
      <c r="G124" s="7">
        <f t="shared" si="42"/>
        <v>77</v>
      </c>
      <c r="H124" s="7">
        <f t="shared" si="43"/>
        <v>11</v>
      </c>
      <c r="I124" s="7">
        <f t="shared" si="44"/>
        <v>7</v>
      </c>
      <c r="J124" s="7">
        <f t="shared" si="45"/>
        <v>11</v>
      </c>
      <c r="K124" s="7">
        <f t="shared" si="46"/>
        <v>3</v>
      </c>
      <c r="L124" s="3">
        <f>(B124*2)+(C124*3)+E124</f>
        <v>136</v>
      </c>
    </row>
    <row r="125" spans="1:24" x14ac:dyDescent="0.2">
      <c r="A125" s="7">
        <f>A12</f>
        <v>0</v>
      </c>
      <c r="B125" s="11">
        <f t="shared" si="37"/>
        <v>0</v>
      </c>
      <c r="C125" s="7">
        <f t="shared" si="38"/>
        <v>0</v>
      </c>
      <c r="D125" s="7">
        <f t="shared" si="39"/>
        <v>0</v>
      </c>
      <c r="E125" s="7">
        <f t="shared" si="40"/>
        <v>0</v>
      </c>
      <c r="F125" s="7">
        <f t="shared" si="41"/>
        <v>0</v>
      </c>
      <c r="G125" s="7">
        <f t="shared" si="42"/>
        <v>0</v>
      </c>
      <c r="H125" s="7">
        <f t="shared" si="43"/>
        <v>0</v>
      </c>
      <c r="I125" s="7">
        <f t="shared" si="44"/>
        <v>0</v>
      </c>
      <c r="J125" s="7">
        <f t="shared" si="45"/>
        <v>0</v>
      </c>
      <c r="K125" s="7">
        <f t="shared" si="46"/>
        <v>0</v>
      </c>
      <c r="L125" s="3">
        <f>(B125*2)+(C125*3)+E125</f>
        <v>0</v>
      </c>
      <c r="M125" s="7"/>
    </row>
    <row r="126" spans="1:24" ht="13.5" thickBot="1" x14ac:dyDescent="0.25">
      <c r="A126" t="s">
        <v>20</v>
      </c>
      <c r="B126" s="67">
        <f t="shared" ref="B126:L126" si="49">SUM(B116:B125)</f>
        <v>178</v>
      </c>
      <c r="C126" s="68">
        <f t="shared" si="49"/>
        <v>43</v>
      </c>
      <c r="D126" s="68">
        <f t="shared" si="49"/>
        <v>152</v>
      </c>
      <c r="E126" s="68">
        <f t="shared" si="49"/>
        <v>76</v>
      </c>
      <c r="F126" s="68">
        <f t="shared" si="49"/>
        <v>87</v>
      </c>
      <c r="G126" s="68">
        <f t="shared" si="49"/>
        <v>446</v>
      </c>
      <c r="H126" s="68">
        <f t="shared" si="49"/>
        <v>74</v>
      </c>
      <c r="I126" s="68">
        <f t="shared" si="49"/>
        <v>26</v>
      </c>
      <c r="J126" s="68">
        <f t="shared" si="49"/>
        <v>132</v>
      </c>
      <c r="K126" s="68">
        <f t="shared" si="49"/>
        <v>20</v>
      </c>
      <c r="L126" s="40">
        <f t="shared" si="49"/>
        <v>561</v>
      </c>
    </row>
    <row r="127" spans="1:24" x14ac:dyDescent="0.2">
      <c r="A127" t="s">
        <v>47</v>
      </c>
      <c r="B127" s="7">
        <f>B126/(U147+V147)</f>
        <v>14.833333333333334</v>
      </c>
      <c r="C127" s="7">
        <f>C126/(U147+V147)</f>
        <v>3.5833333333333335</v>
      </c>
      <c r="D127" s="66">
        <f>D126/(U147+V147)</f>
        <v>12.666666666666666</v>
      </c>
      <c r="E127" s="66">
        <f>E126/(U147+V147)</f>
        <v>6.333333333333333</v>
      </c>
      <c r="F127" s="66">
        <f>F126/(U147+V147)</f>
        <v>7.25</v>
      </c>
      <c r="G127" s="66">
        <f>G126/(U147+V147)</f>
        <v>37.166666666666664</v>
      </c>
      <c r="H127" s="56">
        <f>H126/(U147+V147)</f>
        <v>6.166666666666667</v>
      </c>
      <c r="I127" s="56">
        <f>I126/(U147+V147)</f>
        <v>2.1666666666666665</v>
      </c>
      <c r="J127" s="66">
        <f>J126/(U147+V147)</f>
        <v>11</v>
      </c>
      <c r="K127" s="66">
        <f>K126/(U147+V147)</f>
        <v>1.6666666666666667</v>
      </c>
      <c r="L127" s="56">
        <f>L126/(U147+V147)</f>
        <v>46.75</v>
      </c>
      <c r="M127" s="2"/>
    </row>
    <row r="128" spans="1:24" x14ac:dyDescent="0.2">
      <c r="B128" s="7"/>
      <c r="C128" s="7"/>
      <c r="D128" s="7"/>
      <c r="E128" s="14">
        <f>+E126/D126</f>
        <v>0.5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50">+A31</f>
        <v>Anthony Britt</v>
      </c>
      <c r="B132">
        <f>SUM(U147:V147)-D132</f>
        <v>11</v>
      </c>
      <c r="D132" s="20">
        <f t="shared" ref="D132:D139" si="51">K116</f>
        <v>1</v>
      </c>
      <c r="E132" t="s">
        <v>1</v>
      </c>
      <c r="G132" t="s">
        <v>24</v>
      </c>
      <c r="H132" s="74" t="s">
        <v>144</v>
      </c>
      <c r="J132" s="19">
        <f>L13</f>
        <v>57</v>
      </c>
      <c r="K132" s="18" t="s">
        <v>25</v>
      </c>
      <c r="L132" s="20">
        <v>45</v>
      </c>
      <c r="M132" t="s">
        <v>8</v>
      </c>
      <c r="N132" t="s">
        <v>24</v>
      </c>
      <c r="O132" s="74" t="s">
        <v>144</v>
      </c>
      <c r="R132">
        <f>X55</f>
        <v>50</v>
      </c>
      <c r="S132" s="18" t="s">
        <v>25</v>
      </c>
      <c r="T132" s="20">
        <v>48</v>
      </c>
      <c r="U132">
        <f t="shared" ref="U132:U138" si="52">+IF(+J132&gt;L132,1,0)</f>
        <v>1</v>
      </c>
      <c r="V132">
        <f t="shared" ref="V132:V138" si="53">+IF(+L132&gt;J132,1,0)</f>
        <v>0</v>
      </c>
      <c r="Y132" s="20"/>
    </row>
    <row r="133" spans="1:25" x14ac:dyDescent="0.2">
      <c r="A133" s="7" t="str">
        <f t="shared" si="50"/>
        <v>Eric Dusel</v>
      </c>
      <c r="B133">
        <f>SUM(U147:V147)-D133</f>
        <v>12</v>
      </c>
      <c r="D133" s="20">
        <f t="shared" si="51"/>
        <v>0</v>
      </c>
      <c r="E133" t="s">
        <v>2</v>
      </c>
      <c r="G133" t="s">
        <v>24</v>
      </c>
      <c r="H133" s="74" t="s">
        <v>90</v>
      </c>
      <c r="J133">
        <f>X13</f>
        <v>33</v>
      </c>
      <c r="K133" s="18" t="s">
        <v>25</v>
      </c>
      <c r="L133" s="20">
        <v>52</v>
      </c>
      <c r="M133" t="s">
        <v>9</v>
      </c>
      <c r="N133" t="s">
        <v>24</v>
      </c>
      <c r="O133" s="74" t="s">
        <v>128</v>
      </c>
      <c r="R133">
        <f>L69</f>
        <v>50</v>
      </c>
      <c r="S133" s="18" t="s">
        <v>25</v>
      </c>
      <c r="T133" s="20">
        <v>81</v>
      </c>
      <c r="U133">
        <f t="shared" si="52"/>
        <v>0</v>
      </c>
      <c r="V133">
        <f t="shared" si="53"/>
        <v>1</v>
      </c>
      <c r="Y133" s="20"/>
    </row>
    <row r="134" spans="1:25" x14ac:dyDescent="0.2">
      <c r="A134" s="7" t="str">
        <f t="shared" si="50"/>
        <v>Jason Flood</v>
      </c>
      <c r="B134">
        <f>SUM(U147:V147)-D134</f>
        <v>12</v>
      </c>
      <c r="D134" s="20">
        <f t="shared" si="51"/>
        <v>0</v>
      </c>
      <c r="E134" t="s">
        <v>3</v>
      </c>
      <c r="G134" t="s">
        <v>24</v>
      </c>
      <c r="H134" s="74" t="s">
        <v>162</v>
      </c>
      <c r="J134">
        <f>L27</f>
        <v>39</v>
      </c>
      <c r="K134" s="18" t="s">
        <v>25</v>
      </c>
      <c r="L134" s="20">
        <v>33</v>
      </c>
      <c r="M134" t="s">
        <v>10</v>
      </c>
      <c r="N134" t="s">
        <v>24</v>
      </c>
      <c r="O134" s="74" t="s">
        <v>165</v>
      </c>
      <c r="R134">
        <f>X69</f>
        <v>39</v>
      </c>
      <c r="S134" s="18" t="s">
        <v>25</v>
      </c>
      <c r="T134" s="20">
        <v>42</v>
      </c>
      <c r="U134">
        <f t="shared" si="52"/>
        <v>1</v>
      </c>
      <c r="V134">
        <f t="shared" si="53"/>
        <v>0</v>
      </c>
      <c r="Y134" s="20"/>
    </row>
    <row r="135" spans="1:25" x14ac:dyDescent="0.2">
      <c r="A135" s="7" t="str">
        <f t="shared" si="50"/>
        <v>Xamian Gist</v>
      </c>
      <c r="B135">
        <f>SUM(U147:V147)-D135</f>
        <v>7</v>
      </c>
      <c r="D135" s="20">
        <f t="shared" si="51"/>
        <v>5</v>
      </c>
      <c r="E135" t="s">
        <v>4</v>
      </c>
      <c r="G135" t="s">
        <v>24</v>
      </c>
      <c r="H135" s="74" t="s">
        <v>128</v>
      </c>
      <c r="J135">
        <f>X27</f>
        <v>35</v>
      </c>
      <c r="K135" s="18" t="s">
        <v>25</v>
      </c>
      <c r="L135" s="20">
        <v>42</v>
      </c>
      <c r="M135" t="s">
        <v>11</v>
      </c>
      <c r="N135" t="s">
        <v>24</v>
      </c>
      <c r="O135" s="74" t="s">
        <v>149</v>
      </c>
      <c r="R135">
        <f>L83</f>
        <v>53</v>
      </c>
      <c r="S135" s="18" t="s">
        <v>25</v>
      </c>
      <c r="T135" s="20">
        <v>43</v>
      </c>
      <c r="U135">
        <f t="shared" si="52"/>
        <v>0</v>
      </c>
      <c r="V135">
        <f t="shared" si="53"/>
        <v>1</v>
      </c>
      <c r="Y135" s="20"/>
    </row>
    <row r="136" spans="1:25" x14ac:dyDescent="0.2">
      <c r="A136" s="7" t="str">
        <f t="shared" si="50"/>
        <v>Larry Luizzo</v>
      </c>
      <c r="B136">
        <f>SUM(U147:V147)-D136</f>
        <v>9</v>
      </c>
      <c r="D136" s="20">
        <f t="shared" si="51"/>
        <v>3</v>
      </c>
      <c r="E136" t="s">
        <v>5</v>
      </c>
      <c r="G136" t="s">
        <v>24</v>
      </c>
      <c r="H136" s="74" t="s">
        <v>149</v>
      </c>
      <c r="J136">
        <f>L41</f>
        <v>57</v>
      </c>
      <c r="K136" s="18" t="s">
        <v>25</v>
      </c>
      <c r="L136" s="20">
        <v>36</v>
      </c>
      <c r="M136" t="s">
        <v>12</v>
      </c>
      <c r="N136" t="s">
        <v>24</v>
      </c>
      <c r="O136" s="74" t="s">
        <v>90</v>
      </c>
      <c r="R136">
        <f>X83</f>
        <v>55</v>
      </c>
      <c r="S136" s="18" t="s">
        <v>25</v>
      </c>
      <c r="T136" s="20">
        <v>54</v>
      </c>
      <c r="U136">
        <f t="shared" si="52"/>
        <v>1</v>
      </c>
      <c r="V136">
        <f t="shared" si="53"/>
        <v>0</v>
      </c>
      <c r="Y136" s="20"/>
    </row>
    <row r="137" spans="1:25" x14ac:dyDescent="0.2">
      <c r="A137" s="7" t="str">
        <f t="shared" si="50"/>
        <v>Jake Novak</v>
      </c>
      <c r="B137">
        <f>SUM(U147:V147)-D137</f>
        <v>12</v>
      </c>
      <c r="D137" s="20">
        <f t="shared" si="51"/>
        <v>0</v>
      </c>
      <c r="E137" t="s">
        <v>6</v>
      </c>
      <c r="G137" t="s">
        <v>24</v>
      </c>
      <c r="H137" s="74" t="s">
        <v>162</v>
      </c>
      <c r="J137">
        <f>X41</f>
        <v>53</v>
      </c>
      <c r="K137" s="18" t="s">
        <v>25</v>
      </c>
      <c r="L137" s="20">
        <v>49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52"/>
        <v>1</v>
      </c>
      <c r="V137">
        <f t="shared" si="53"/>
        <v>0</v>
      </c>
      <c r="Y137" s="20"/>
    </row>
    <row r="138" spans="1:25" x14ac:dyDescent="0.2">
      <c r="A138" s="7" t="str">
        <f t="shared" si="50"/>
        <v>Greg Pakhladzhyan</v>
      </c>
      <c r="B138">
        <f>SUM(U147:V147)-D138</f>
        <v>7</v>
      </c>
      <c r="D138" s="20">
        <f t="shared" si="51"/>
        <v>5</v>
      </c>
      <c r="E138" t="s">
        <v>7</v>
      </c>
      <c r="G138" t="s">
        <v>24</v>
      </c>
      <c r="H138" s="74" t="s">
        <v>134</v>
      </c>
      <c r="J138">
        <f>L55</f>
        <v>40</v>
      </c>
      <c r="K138" s="18" t="s">
        <v>25</v>
      </c>
      <c r="L138" s="20">
        <v>41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52"/>
        <v>0</v>
      </c>
      <c r="V138">
        <f t="shared" si="53"/>
        <v>1</v>
      </c>
      <c r="Y138" s="20"/>
    </row>
    <row r="139" spans="1:25" x14ac:dyDescent="0.2">
      <c r="A139" s="7" t="str">
        <f t="shared" si="50"/>
        <v>Jasper Pray</v>
      </c>
      <c r="B139">
        <f>SUM(U147:V147)-D139</f>
        <v>9</v>
      </c>
      <c r="D139" s="20">
        <f t="shared" si="51"/>
        <v>3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54">+IF(R132&gt;T132,1,0)</f>
        <v>1</v>
      </c>
      <c r="V139">
        <f t="shared" ref="V139:V146" si="55">+IF(+T132&gt;R132,1,0)</f>
        <v>0</v>
      </c>
    </row>
    <row r="140" spans="1:25" x14ac:dyDescent="0.2">
      <c r="A140" s="7" t="str">
        <f t="shared" si="50"/>
        <v>Jake Smith</v>
      </c>
      <c r="B140">
        <f>SUM(U147:V147)-D140</f>
        <v>9</v>
      </c>
      <c r="D140" s="20">
        <f t="shared" ref="D140" si="56">K124</f>
        <v>3</v>
      </c>
      <c r="U140">
        <f t="shared" si="54"/>
        <v>0</v>
      </c>
      <c r="V140">
        <f t="shared" si="55"/>
        <v>1</v>
      </c>
    </row>
    <row r="141" spans="1:25" x14ac:dyDescent="0.2">
      <c r="A141" s="7">
        <f t="shared" si="50"/>
        <v>0</v>
      </c>
      <c r="B141">
        <f>SUM(U147:V147)-D141</f>
        <v>12</v>
      </c>
      <c r="D141" s="20">
        <f t="shared" ref="D141" si="57">K125</f>
        <v>0</v>
      </c>
      <c r="U141">
        <f t="shared" si="54"/>
        <v>0</v>
      </c>
      <c r="V141">
        <f t="shared" si="55"/>
        <v>1</v>
      </c>
    </row>
    <row r="142" spans="1:25" x14ac:dyDescent="0.2">
      <c r="U142">
        <f t="shared" si="54"/>
        <v>1</v>
      </c>
      <c r="V142">
        <f t="shared" si="55"/>
        <v>0</v>
      </c>
    </row>
    <row r="143" spans="1:25" x14ac:dyDescent="0.2">
      <c r="A143" s="1" t="s">
        <v>56</v>
      </c>
      <c r="J143">
        <f>SUM(J132:J138)+SUM(R132:R139)</f>
        <v>561</v>
      </c>
      <c r="L143">
        <f>SUM(L132:L138)+SUM(T132:T139)</f>
        <v>566</v>
      </c>
      <c r="U143">
        <f t="shared" si="54"/>
        <v>1</v>
      </c>
      <c r="V143">
        <f t="shared" si="55"/>
        <v>0</v>
      </c>
    </row>
    <row r="144" spans="1:25" x14ac:dyDescent="0.2">
      <c r="U144">
        <f t="shared" si="54"/>
        <v>0</v>
      </c>
      <c r="V144">
        <f t="shared" si="55"/>
        <v>0</v>
      </c>
    </row>
    <row r="145" spans="1:22" x14ac:dyDescent="0.2">
      <c r="A145" t="str">
        <f t="shared" ref="A145:A153" si="58">A31</f>
        <v>Anthony Britt</v>
      </c>
      <c r="U145">
        <f t="shared" si="54"/>
        <v>0</v>
      </c>
      <c r="V145">
        <f t="shared" si="55"/>
        <v>0</v>
      </c>
    </row>
    <row r="146" spans="1:22" x14ac:dyDescent="0.2">
      <c r="A146" t="str">
        <f t="shared" si="58"/>
        <v>Eric Dusel</v>
      </c>
      <c r="U146">
        <f t="shared" si="54"/>
        <v>0</v>
      </c>
      <c r="V146">
        <f t="shared" si="55"/>
        <v>0</v>
      </c>
    </row>
    <row r="147" spans="1:22" x14ac:dyDescent="0.2">
      <c r="A147" t="str">
        <f t="shared" si="58"/>
        <v>Jason Flood</v>
      </c>
      <c r="U147" s="41">
        <f>SUM(U132:U146)</f>
        <v>7</v>
      </c>
      <c r="V147" s="41">
        <f>SUM(V132:V146)</f>
        <v>5</v>
      </c>
    </row>
    <row r="148" spans="1:22" x14ac:dyDescent="0.2">
      <c r="A148" t="str">
        <f t="shared" si="58"/>
        <v>Xamian Gist</v>
      </c>
    </row>
    <row r="149" spans="1:22" x14ac:dyDescent="0.2">
      <c r="A149" t="str">
        <f t="shared" si="58"/>
        <v>Larry Luizzo</v>
      </c>
    </row>
    <row r="150" spans="1:22" x14ac:dyDescent="0.2">
      <c r="A150" t="str">
        <f t="shared" si="58"/>
        <v>Jake Novak</v>
      </c>
    </row>
    <row r="151" spans="1:22" x14ac:dyDescent="0.2">
      <c r="A151" t="str">
        <f t="shared" si="58"/>
        <v>Greg Pakhladzhyan</v>
      </c>
    </row>
    <row r="152" spans="1:22" x14ac:dyDescent="0.2">
      <c r="A152" t="str">
        <f t="shared" si="58"/>
        <v>Jasper Pray</v>
      </c>
    </row>
    <row r="153" spans="1:22" x14ac:dyDescent="0.2">
      <c r="A153" t="str">
        <f t="shared" si="58"/>
        <v>Jake Smith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D1 Summary</vt:lpstr>
      <vt:lpstr>Scoring</vt:lpstr>
      <vt:lpstr>Rebounds</vt:lpstr>
      <vt:lpstr>Assists</vt:lpstr>
      <vt:lpstr>Steals</vt:lpstr>
      <vt:lpstr>Blocks</vt:lpstr>
      <vt:lpstr>Boston Realty</vt:lpstr>
      <vt:lpstr>Cathedral Station</vt:lpstr>
      <vt:lpstr>Club Cafe</vt:lpstr>
      <vt:lpstr>Crossfit 617</vt:lpstr>
      <vt:lpstr>dBar</vt:lpstr>
      <vt:lpstr>Dorchester Brewing</vt:lpstr>
      <vt:lpstr>Harp + Bard</vt:lpstr>
      <vt:lpstr>Playoffs</vt:lpstr>
      <vt:lpstr>Template</vt:lpstr>
      <vt:lpstr>Assists!Print_Area</vt:lpstr>
      <vt:lpstr>Blocks!Print_Area</vt:lpstr>
      <vt:lpstr>'Boston Realty'!Print_Area</vt:lpstr>
      <vt:lpstr>'Cathedral Station'!Print_Area</vt:lpstr>
      <vt:lpstr>'Club Cafe'!Print_Area</vt:lpstr>
      <vt:lpstr>'Crossfit 617'!Print_Area</vt:lpstr>
      <vt:lpstr>'D1 Summary'!Print_Area</vt:lpstr>
      <vt:lpstr>dBar!Print_Area</vt:lpstr>
      <vt:lpstr>'Dorchester Brewing'!Print_Area</vt:lpstr>
      <vt:lpstr>'Harp + Bard'!Print_Area</vt:lpstr>
      <vt:lpstr>Playoffs!Print_Area</vt:lpstr>
      <vt:lpstr>Rebounds!Print_Area</vt:lpstr>
      <vt:lpstr>Scoring!Print_Area</vt:lpstr>
      <vt:lpstr>Steals!Print_Area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McIsaac</dc:creator>
  <cp:lastModifiedBy>Robert Stillwell</cp:lastModifiedBy>
  <cp:lastPrinted>2014-03-30T12:31:31Z</cp:lastPrinted>
  <dcterms:created xsi:type="dcterms:W3CDTF">2002-11-11T18:37:57Z</dcterms:created>
  <dcterms:modified xsi:type="dcterms:W3CDTF">2024-04-02T16:01:23Z</dcterms:modified>
</cp:coreProperties>
</file>